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107" activeTab="0"/>
  </bookViews>
  <sheets>
    <sheet name="FP 2021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<sst xmlns="http://schemas.openxmlformats.org/spreadsheetml/2006/main" count="452" uniqueCount="340">
  <si>
    <t>Приходи економске категорије</t>
  </si>
  <si>
    <t>Опис</t>
  </si>
  <si>
    <t>Средства РФЗО за примарну здравствену заштиту</t>
  </si>
  <si>
    <t>Средства РФЗО за примарну стоматолошку заштиту</t>
  </si>
  <si>
    <t>Остали извори</t>
  </si>
  <si>
    <t xml:space="preserve">Сопствена средства </t>
  </si>
  <si>
    <t>2=3+4+5+6</t>
  </si>
  <si>
    <t>Текући трансфери од других нивоа власти</t>
  </si>
  <si>
    <t>Приход од приватника - основна</t>
  </si>
  <si>
    <t>Приход од приватника - медицина рада</t>
  </si>
  <si>
    <t>Приход од осталих купаца - медицина рада</t>
  </si>
  <si>
    <t>Споредне продаје добара и услуга које врше државне нетржишне јединице - сопствени приходи</t>
  </si>
  <si>
    <t>Текући добровољни трансфери од физичких и правних лица - донације</t>
  </si>
  <si>
    <t>Мешовити и неодређени приходи - попис</t>
  </si>
  <si>
    <t>Мешовити и неодређени приходи</t>
  </si>
  <si>
    <t>Меморандумске ставеке - инвалиди</t>
  </si>
  <si>
    <t>Меморандумске ставеке - породиљско одсуство</t>
  </si>
  <si>
    <t>Меморандумске ставеке - боловање преко 30 дана</t>
  </si>
  <si>
    <t>Меморандумске ставке за рефундацију расхода текуће године</t>
  </si>
  <si>
    <t>Меморандумске ставке за рефундацију расхода из претходне године - инвалиди</t>
  </si>
  <si>
    <t>Меморандумске ставке за рефундацију расхода из претходне године - породиљско одсуство</t>
  </si>
  <si>
    <t>Меморандумске ставке за рефундацију расхода из претходне године - боловање преко 30 дана</t>
  </si>
  <si>
    <t xml:space="preserve">Меморандумске ставке за рефундацију расхода из претходне године </t>
  </si>
  <si>
    <t>Плате</t>
  </si>
  <si>
    <t>Енергенти</t>
  </si>
  <si>
    <t>Лекови</t>
  </si>
  <si>
    <t>Лекови (сандостатини и соматулини)</t>
  </si>
  <si>
    <t>Санитетски и медицински материјал</t>
  </si>
  <si>
    <t>Остали трошкови и остали материјал</t>
  </si>
  <si>
    <t>Јубиларне награде</t>
  </si>
  <si>
    <t>Отпремнина приликом одласка у пензију</t>
  </si>
  <si>
    <t xml:space="preserve">Професионална рехабилатација инвалидних лица </t>
  </si>
  <si>
    <t>Помоћ у случају смрти запосленог или члана уже породице</t>
  </si>
  <si>
    <t>Превоз</t>
  </si>
  <si>
    <t>7811115, 6</t>
  </si>
  <si>
    <t>Партиципација - стоматологија</t>
  </si>
  <si>
    <t>Трансфери између буџетских корисника на истом нивоу</t>
  </si>
  <si>
    <t>Приходи из буџета</t>
  </si>
  <si>
    <t>Примања од откупа станова у државној својини</t>
  </si>
  <si>
    <t>УКУПНИ ПРИХОДИ:</t>
  </si>
  <si>
    <t>УКУПНА ПРИМАЊА:</t>
  </si>
  <si>
    <t>УКУПНИ ПРИХОДИ И ПРИМАЊА:</t>
  </si>
  <si>
    <t>Расходи економске категорије</t>
  </si>
  <si>
    <t>Плате по основу судских пресуда</t>
  </si>
  <si>
    <t>Отпремнине приликом одласка у пензију</t>
  </si>
  <si>
    <t xml:space="preserve">Отпремнина у случају отпуштања са посла </t>
  </si>
  <si>
    <t>Помоћ у случају смрти запосленог или члана породице</t>
  </si>
  <si>
    <t>Отпремнине и помоћи</t>
  </si>
  <si>
    <t>Помоћ у медицинском лечењу запосленог или чланова породице</t>
  </si>
  <si>
    <t>СОЦИЈАЛНА ДАВАЊА ЗАПОСЛЕНИМА</t>
  </si>
  <si>
    <t>Накнада за превоз на посао и са посла</t>
  </si>
  <si>
    <t>НАКНАДА ТРОШКОВА ЗА ЗАПОСЛЕНЕ</t>
  </si>
  <si>
    <t>НАГРАДЕ ЗАПОСЛЕНИМА И ОСТАЛИ ПОСЕБНИ РАСХОДИ</t>
  </si>
  <si>
    <t>РАСХОДИ ЗА ЗАПОСЛЕНЕ</t>
  </si>
  <si>
    <t>Трошкови платног промета</t>
  </si>
  <si>
    <t>Трошкови платног промета и банкарских услуга</t>
  </si>
  <si>
    <t>Услуге за електричну енергију</t>
  </si>
  <si>
    <t>Централно грејање</t>
  </si>
  <si>
    <t>Енергетске услуге</t>
  </si>
  <si>
    <t>Услуге водовода и канализације</t>
  </si>
  <si>
    <t>Дератизација</t>
  </si>
  <si>
    <t>Одвоз отпада</t>
  </si>
  <si>
    <t>Комуналне услуге</t>
  </si>
  <si>
    <t>Телефон, телекс и телефакс</t>
  </si>
  <si>
    <t>Интернет и слично</t>
  </si>
  <si>
    <t>Услуге мобилног телефона</t>
  </si>
  <si>
    <t>Пошта</t>
  </si>
  <si>
    <t>Услуге комуникација</t>
  </si>
  <si>
    <t>Осигурање возила</t>
  </si>
  <si>
    <t>Здравствено осигурање запослених</t>
  </si>
  <si>
    <t>Трошкови осигурања</t>
  </si>
  <si>
    <t>СТАЛНИ ТРОШКОВИ</t>
  </si>
  <si>
    <t>Трошкови превоза на службеном путу у земљи</t>
  </si>
  <si>
    <t>Трошкови смештаја на службеном путу у земљи</t>
  </si>
  <si>
    <t>Трошкови службених путовања у земљи</t>
  </si>
  <si>
    <t>Трошкови превоза на службеном путу у иностранству</t>
  </si>
  <si>
    <t>Трошкови смештаја на службеном путу у иностранству</t>
  </si>
  <si>
    <t>Трошкови службених путовања у иностранству</t>
  </si>
  <si>
    <t>Такси превоз</t>
  </si>
  <si>
    <t>Трошкови путовања у оквиру редовног рада</t>
  </si>
  <si>
    <t>Остали трошкови транспорта</t>
  </si>
  <si>
    <t>ТРОШКОВИ ПУТОВАЊА</t>
  </si>
  <si>
    <t>Административне услуге</t>
  </si>
  <si>
    <t>Остале компјутерске услуге</t>
  </si>
  <si>
    <t>Компјутерске услуге</t>
  </si>
  <si>
    <t>Услуге образовања и усавршавања запослених</t>
  </si>
  <si>
    <t>Котизација за семинаре</t>
  </si>
  <si>
    <t>Котизација за стручна саветовања</t>
  </si>
  <si>
    <t>Остали издаци за стручно образовање</t>
  </si>
  <si>
    <t>Услуге штампања</t>
  </si>
  <si>
    <t>Часописи (коричење Сл.гласн. и слично)</t>
  </si>
  <si>
    <t>Публикације</t>
  </si>
  <si>
    <t>Остале услуге штампања</t>
  </si>
  <si>
    <t>Услуге рекламирања</t>
  </si>
  <si>
    <t>Услуге информисања</t>
  </si>
  <si>
    <t>Правно заступање пред домаћим судовима</t>
  </si>
  <si>
    <t>Стручне услуге</t>
  </si>
  <si>
    <t>Репрезентација</t>
  </si>
  <si>
    <t>Остале опште услуге</t>
  </si>
  <si>
    <t>УСЛУГЕ ПО УГОВОРУ</t>
  </si>
  <si>
    <t>Здравствена заштита по уговору (очитавање и контрола дозиметара)</t>
  </si>
  <si>
    <t>Лабораторијске услуге</t>
  </si>
  <si>
    <t>Остале специјализоване услуге</t>
  </si>
  <si>
    <t>Медицинске услуге</t>
  </si>
  <si>
    <t>Услуге очувања животне средине - рециклажа расхода</t>
  </si>
  <si>
    <t>Услуге очувања животне средине</t>
  </si>
  <si>
    <t>СПЕЦИЈАЛИЗОВАНЕ УСЛУГЕ</t>
  </si>
  <si>
    <t>Зидарски радови</t>
  </si>
  <si>
    <t>Столарски радови</t>
  </si>
  <si>
    <t>Стаклорезачки радови</t>
  </si>
  <si>
    <t>Браварски радови</t>
  </si>
  <si>
    <t>Молерски радови</t>
  </si>
  <si>
    <t>Централно грејање - текуће одржавање</t>
  </si>
  <si>
    <t>Електричне инсталације</t>
  </si>
  <si>
    <t>Остале усл.и матер.за текуће попрaвке и одржавање зграда</t>
  </si>
  <si>
    <t>Текуће одржавање лифтова и осталих објеката</t>
  </si>
  <si>
    <t>Текуће поправке и одржавање зграда и објеката</t>
  </si>
  <si>
    <t>Лимарски радови</t>
  </si>
  <si>
    <t>Намештај</t>
  </si>
  <si>
    <t>Рачунарска опрема</t>
  </si>
  <si>
    <t>Опрема за домаћинство и угоститељство (контрола и поправка веш машина и пегли)</t>
  </si>
  <si>
    <t>Биротехнича опрема</t>
  </si>
  <si>
    <t>Остала административна опрема (одржавање клима, прозивног система у лабораторији)</t>
  </si>
  <si>
    <t>ТЕКУЋЕ ПОПРАВКЕ И ОДРЖАВАЊЕ</t>
  </si>
  <si>
    <t>Канцеларијски и штампани материјал</t>
  </si>
  <si>
    <t>Заштитна одела - ХТЗ опрема</t>
  </si>
  <si>
    <t>Цвеће и зеленило</t>
  </si>
  <si>
    <t>Остали административни материјал</t>
  </si>
  <si>
    <t>Административни материјал</t>
  </si>
  <si>
    <t>Стручна литература - часописи</t>
  </si>
  <si>
    <t>Материјал за образовање и усавршавање</t>
  </si>
  <si>
    <t>Мазива</t>
  </si>
  <si>
    <t>Санитетски материјал</t>
  </si>
  <si>
    <t>Зубарски материјал</t>
  </si>
  <si>
    <t>Медицински и лабораторијски материјал</t>
  </si>
  <si>
    <t>Производи за чишћење</t>
  </si>
  <si>
    <t>Материјал за домаћинство и угоститељство</t>
  </si>
  <si>
    <t>Алат и инвентар</t>
  </si>
  <si>
    <t>Остали материјал за посебне намене</t>
  </si>
  <si>
    <t>Материјал за посебне намене</t>
  </si>
  <si>
    <t>МАТЕРИЈАЛ</t>
  </si>
  <si>
    <t>КОРИШЋЕЊЕ УСЛУГА И РОБА</t>
  </si>
  <si>
    <t>Зграде и грађевинси објекти - амортизација</t>
  </si>
  <si>
    <t>Машине и опрема - амортизација</t>
  </si>
  <si>
    <t>УПОТРЕБА ОСНОВНИХ СРЕДСТАВА</t>
  </si>
  <si>
    <t>Казне за кашњење</t>
  </si>
  <si>
    <t>КАЗНЕ ЗА КАШЊЕЊА</t>
  </si>
  <si>
    <t>ОТПЛАТА КАМАТА И ПРАТЕЋИ ТРОШКОВИ ЗАДУЖЕЊА</t>
  </si>
  <si>
    <t>Остале текуиће дотације и трансфери - рехабилитације инвалидних лица</t>
  </si>
  <si>
    <t xml:space="preserve">Остале текуће дотације и трансфери </t>
  </si>
  <si>
    <t xml:space="preserve">ОСТАЛЕ ДОТАЦИЈЕ И ТРАНСФЕРИ </t>
  </si>
  <si>
    <t>ДОНАЦИЈЕ, ДОТАЦИЈЕ И ТРАНСФЕРИ</t>
  </si>
  <si>
    <t>Стални порези на имовину (порез на донације)</t>
  </si>
  <si>
    <t>Регистрација возила</t>
  </si>
  <si>
    <t>Остали порези</t>
  </si>
  <si>
    <t>Републичке таксе</t>
  </si>
  <si>
    <t>Судске таксе</t>
  </si>
  <si>
    <t>Републичке казне - повраћај по записнику контроле РФЗО</t>
  </si>
  <si>
    <t xml:space="preserve">Градске казне </t>
  </si>
  <si>
    <t>Обавезне таксе</t>
  </si>
  <si>
    <t>ПОРЕЗИ,ОБАВЕЗНЕ ТАКСЕ И КАЗНЕ</t>
  </si>
  <si>
    <t>Новчане казне и пенали по решењу судова</t>
  </si>
  <si>
    <t>НОВЧАНЕ КАЗНЕ И ПЕНАЛИ ПО РЕШЕЊУ СУДОВА</t>
  </si>
  <si>
    <t>Накнада штете</t>
  </si>
  <si>
    <t>Накнада штете за повреде или штету нанету од стране државних органа</t>
  </si>
  <si>
    <t>НАКНАДЕ ШТЕТЕ ЗА ПОВР.ИЛИ ШТЕТУ НАН. ОД СТРАНЕ ДРЖ.ОРГ.</t>
  </si>
  <si>
    <t>ОСТАЛИ РАСХОДИ</t>
  </si>
  <si>
    <t>ТЕКУЋИ РАСХОДИ</t>
  </si>
  <si>
    <t>Штампачи</t>
  </si>
  <si>
    <t>Опрема за домаћинство</t>
  </si>
  <si>
    <t>Административна опрема</t>
  </si>
  <si>
    <t>Медицинска опрема</t>
  </si>
  <si>
    <t>Лабораторијсака опрема</t>
  </si>
  <si>
    <t>Мерни и контролни инструменти</t>
  </si>
  <si>
    <t>Медицинска и лабораторијска опрема</t>
  </si>
  <si>
    <t>МАШИНЕ И ОПРЕМА</t>
  </si>
  <si>
    <t>ОСНОВНА СРЕДСТВА</t>
  </si>
  <si>
    <t>ИЗДАЦИ ЗА НЕФИНАНСИЈСКУ ИМОВИНУ</t>
  </si>
  <si>
    <t>4+5</t>
  </si>
  <si>
    <t>Министарство здравља</t>
  </si>
  <si>
    <t>Опрема за образовање, науку, културу и спорт</t>
  </si>
  <si>
    <t>Приходи од имовине који припада имаоцима полиса осигурања</t>
  </si>
  <si>
    <t>УКУПНИ РАСХОДИ И ИЗДАЦИ:</t>
  </si>
  <si>
    <t>Трансфери од Републике у корист нивоа градова, општина итд. - Секретаријат за здравство</t>
  </si>
  <si>
    <t xml:space="preserve">Репрезентација </t>
  </si>
  <si>
    <t xml:space="preserve">Текуће поправке и одржавање мерних и контролних инструмената </t>
  </si>
  <si>
    <t>Остале административне услуге (заштита архивске грађе, израда печата за лекаре)</t>
  </si>
  <si>
    <t>Meханичке поправке (технички преглед, прање возила, шлеп служба, услиге вулканизера)</t>
  </si>
  <si>
    <t>Остали материјал за превозна средства (ауто гуме, резервни делови и сл.)</t>
  </si>
  <si>
    <t xml:space="preserve">Текуће поправке и одржавање медицинске опреме </t>
  </si>
  <si>
    <t>Текуће поправке и одржавање лабораторијске опреме</t>
  </si>
  <si>
    <t>Издаци за стручне испите (комора)</t>
  </si>
  <si>
    <t>Текуће поправке и одржавање производне, моторне, непокретне и немоторне имовине</t>
  </si>
  <si>
    <t xml:space="preserve">Ампулирани лекови </t>
  </si>
  <si>
    <t>Остали медицински и лабораторијски материјал (медицински кисеоник)</t>
  </si>
  <si>
    <t>Остале казне</t>
  </si>
  <si>
    <t>Остали непоменути трошкови</t>
  </si>
  <si>
    <t>Остали трошкови</t>
  </si>
  <si>
    <t>1+7+8</t>
  </si>
  <si>
    <t>Остали трошкови и остали материјал 5% (који нису обухваћени Прилогом 7 Правилника)</t>
  </si>
  <si>
    <t>Новчане казне и пенали по решењу судова - стоматологија</t>
  </si>
  <si>
    <t>Услуге за домаћинство у угоститељство</t>
  </si>
  <si>
    <t>Мешовити и неодређени приходи -доплата за мобилне телефоне</t>
  </si>
  <si>
    <t>Примања од продаје покретних ствари у корист нивоа градова</t>
  </si>
  <si>
    <t>Примања од продаје покретне имовине</t>
  </si>
  <si>
    <t>Градске таксе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</si>
  <si>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</si>
  <si>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</si>
  <si>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</si>
  <si>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</si>
  <si>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Плате, додаци и накнаде запослених</t>
  </si>
  <si>
    <t>ПЛАТЕ, ДОДАЦИ И НАКНАДЕ ЗАПОСЛЕНИХ</t>
  </si>
  <si>
    <t>Телефонска централа</t>
  </si>
  <si>
    <t>ДОМ ЗДРАВЉА "Др Симо Милошевић"</t>
  </si>
  <si>
    <t xml:space="preserve">Број: </t>
  </si>
  <si>
    <t>БЕОГРАД, Пожешка бр. 82</t>
  </si>
  <si>
    <t>ДОМА ЗДРАВЉА "ДР СИМО МИЛОШЕВИЋ"</t>
  </si>
  <si>
    <t>Приход од  стоматолошких услуга на тржишту</t>
  </si>
  <si>
    <t>Природни гас</t>
  </si>
  <si>
    <t>Лож уље</t>
  </si>
  <si>
    <t>Димничарске услуге</t>
  </si>
  <si>
    <t>Доприноси за коришћење вода</t>
  </si>
  <si>
    <t>Накнада за испуштену воду</t>
  </si>
  <si>
    <t>Претплата за кабловске услуге</t>
  </si>
  <si>
    <t>Осигурање опрема</t>
  </si>
  <si>
    <t>Остали трошкови за пословна путовања у земљи</t>
  </si>
  <si>
    <t xml:space="preserve">Остали трошкови транспорта </t>
  </si>
  <si>
    <t>Услуге софтвера - антивирус</t>
  </si>
  <si>
    <t>Услуге одржавања програма</t>
  </si>
  <si>
    <t>423591 и 4235911</t>
  </si>
  <si>
    <t>Накнада члановима Управног и Надзорног одбора</t>
  </si>
  <si>
    <t>Надзор над извођењем радова</t>
  </si>
  <si>
    <t>Израда пројектне документације</t>
  </si>
  <si>
    <t>423599 и 4235992</t>
  </si>
  <si>
    <t>Стручне услуге архивирања</t>
  </si>
  <si>
    <t>Услуге одржавања (хемијско чишћење)</t>
  </si>
  <si>
    <t>Дозиметријска контрола РО апарата</t>
  </si>
  <si>
    <t>Остале медицинске услуге- редовни/ванреддни лекарски прегледи и ливење кивета</t>
  </si>
  <si>
    <t>Биолошка анализа стерилизатора</t>
  </si>
  <si>
    <t>Остале специјализоване услуге-техничко обезбеђење</t>
  </si>
  <si>
    <t>Одржавање и контрола гасних инсталација</t>
  </si>
  <si>
    <t>Услуге одржавања (воскирање подова)</t>
  </si>
  <si>
    <t>Стакло</t>
  </si>
  <si>
    <t>Одржавање рампе и даљинског управљања</t>
  </si>
  <si>
    <t>Израда кључева и брава</t>
  </si>
  <si>
    <t>Остале поправке опреме за саобраћај</t>
  </si>
  <si>
    <t>Одржавање административне опреме -намештај</t>
  </si>
  <si>
    <t>Одржавање телефонских централа</t>
  </si>
  <si>
    <t>Одржавање електронске и фотокопир опреме</t>
  </si>
  <si>
    <t>локална саомоуправа и донације</t>
  </si>
  <si>
    <t>Сопствена средства остали извори</t>
  </si>
  <si>
    <t>Партиципација - примарна з.з</t>
  </si>
  <si>
    <t>Приход  закупа  простора</t>
  </si>
  <si>
    <t>Мешовити и неодређ приходи</t>
  </si>
  <si>
    <t>Примања од продаје осталих основних средстава</t>
  </si>
  <si>
    <t>Услуге јавног здравља (Ро дозиметри)</t>
  </si>
  <si>
    <t>Рачунарска опрема и фискалне касе</t>
  </si>
  <si>
    <t>Одржавање и уградња клима уређаја</t>
  </si>
  <si>
    <t>Текуће поправке и одржавање стоматолошке опреме</t>
  </si>
  <si>
    <t>Текуће поправке и одржавање РО апарата</t>
  </si>
  <si>
    <t>Текуће поправке УЗ апарата</t>
  </si>
  <si>
    <t>Одржавање медицинског намештаја</t>
  </si>
  <si>
    <t>Бензин за возила</t>
  </si>
  <si>
    <t>ЗИН образци - рецепти</t>
  </si>
  <si>
    <t>Лабораторијски материјал</t>
  </si>
  <si>
    <t>Материјал за угоститељство</t>
  </si>
  <si>
    <t>Накнаде у натури</t>
  </si>
  <si>
    <t>Материјал за очување животне средине</t>
  </si>
  <si>
    <t>431+435</t>
  </si>
  <si>
    <t>УПОТРЕБА ОСНОВНИХ СРЕДСТАВА АМОРТИЗАЦИЈА</t>
  </si>
  <si>
    <t>Амортизација нематеријалне имовине</t>
  </si>
  <si>
    <t>4264+4265</t>
  </si>
  <si>
    <t>Материјал за саобраћај+ мат за очув.жив.средине</t>
  </si>
  <si>
    <t xml:space="preserve">Ампулирани лекови ( сандостатин и соматулин ) </t>
  </si>
  <si>
    <t>Остали галенски лекови</t>
  </si>
  <si>
    <t>Капитално одржавање зграда и објеката</t>
  </si>
  <si>
    <t>416111и 416131</t>
  </si>
  <si>
    <t>Јубиларне награде запосленима и чланови управног и надзорног запослени у установи</t>
  </si>
  <si>
    <t xml:space="preserve">Председник </t>
  </si>
  <si>
    <t xml:space="preserve">управног </t>
  </si>
  <si>
    <t>одбора</t>
  </si>
  <si>
    <t xml:space="preserve">             Томић</t>
  </si>
  <si>
    <t>Александар</t>
  </si>
  <si>
    <t>дипл.прав</t>
  </si>
  <si>
    <t xml:space="preserve">Новчане казне и пенали по решењу судова </t>
  </si>
  <si>
    <t>Основна средства из сопствених средстава</t>
  </si>
  <si>
    <t xml:space="preserve">Датум: </t>
  </si>
  <si>
    <t>Општина Чукарица за медијаторе</t>
  </si>
  <si>
    <t>Остале стручне услуге и категоризација / и планови за ризике од катаст.по објектима/</t>
  </si>
  <si>
    <t>Стање на подрачунима 01.01. 2020.</t>
  </si>
  <si>
    <t>Неутрошена средства из 2013 и ранијх година</t>
  </si>
  <si>
    <t>Медицинска опрема-намештај</t>
  </si>
  <si>
    <t>Опрема за саобраћај</t>
  </si>
  <si>
    <t>Неутрошена средства из ранијих година</t>
  </si>
  <si>
    <t>Пренета средства из претходне године</t>
  </si>
  <si>
    <t>Помоћ у медицинском лечењу запосленог или чланова породице и помоћ за породиље</t>
  </si>
  <si>
    <t>Уградна опрема</t>
  </si>
  <si>
    <t>Електронска опрема</t>
  </si>
  <si>
    <t>ПЛАНИРАНИ ПРИХОДИ У 2020. ГОДИНИ</t>
  </si>
  <si>
    <t>години</t>
  </si>
  <si>
    <t>РАСХОДИ</t>
  </si>
  <si>
    <t>ПЛАНИРАНИ РАСХОДИ У 2021.ГОДИНИ</t>
  </si>
  <si>
    <t>Безбедност и здравље</t>
  </si>
  <si>
    <t>Oстале помоћи по ПКУ</t>
  </si>
  <si>
    <t>Стање на подрачунима 01.01.2021.</t>
  </si>
  <si>
    <t>Текуће донације међународних организација</t>
  </si>
  <si>
    <t>Радови на водоводу и канализацији</t>
  </si>
  <si>
    <t>Катарина Драговић, дипл.екон.</t>
  </si>
  <si>
    <t>Градска чистоћа</t>
  </si>
  <si>
    <t>Фотокопирање и преснимавање</t>
  </si>
  <si>
    <t>Акредитација</t>
  </si>
  <si>
    <t>Мерење отпора громобранске инсталације</t>
  </si>
  <si>
    <t>Одржавање противпожарне опреме</t>
  </si>
  <si>
    <t>Aутолелектричарске услуге</t>
  </si>
  <si>
    <t>Канцеларијска опрема</t>
  </si>
  <si>
    <t>ИТ сервер</t>
  </si>
  <si>
    <t>Солид.пом.услед заразне болести COVID-19</t>
  </si>
  <si>
    <t>Солид.пом.услед заразе болести COVID-19</t>
  </si>
  <si>
    <t>05K,06K</t>
  </si>
  <si>
    <t>05X,06X</t>
  </si>
  <si>
    <t>Новчана помоћуг.радницима ангажованим у COVID-u</t>
  </si>
  <si>
    <t>06Q,05Q</t>
  </si>
  <si>
    <t>06X,05X</t>
  </si>
  <si>
    <t>Разлика прековременог рада по закључку Владе</t>
  </si>
  <si>
    <t>Додатак за дужи рад од прековременог</t>
  </si>
  <si>
    <t>06А,05А</t>
  </si>
  <si>
    <t>Остали додаци и накнаде запосленима-Новчана помоћ</t>
  </si>
  <si>
    <t>Осигурње зграда</t>
  </si>
  <si>
    <t>Плате без додатака</t>
  </si>
  <si>
    <t>05Q,06Q</t>
  </si>
  <si>
    <t>Текуће поправке и одржавање опреме</t>
  </si>
  <si>
    <t>ЗА 2022. ГОДИНУ</t>
  </si>
  <si>
    <t>РИХОДИ У 2022.</t>
  </si>
  <si>
    <t>у 2022. ГОДИНИ</t>
  </si>
  <si>
    <t>Плате бруто 1 основна зарада</t>
  </si>
  <si>
    <t>Мерење радне околине-здравствена заштита по конвенцији</t>
  </si>
  <si>
    <t>Београд, Децембар 2021. године</t>
  </si>
  <si>
    <t>Први ребаланс ФП за 2022.</t>
  </si>
  <si>
    <t>Рук.Финансијско-рачуноводствених послова</t>
  </si>
  <si>
    <t>ПРВИ РЕБАЛАНС ФИНАНСИЈСКОГ ПЛАНА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</si>
</sst>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_(* #,##0.00_);_(* \(#,##0.00\);_(* \-??_);_(@_)"/>
    <numFmt numFmtId="191" formatCode="????"/>
    <numFmt numFmtId="192" formatCode="_-* #,##0.00\ _D_i_n_._-;\-* #,##0.00\ _D_i_n_._-;_-* \-??\ _D_i_n_._-;_-@_-"/>
    <numFmt numFmtId="193" formatCode="??????"/>
    <numFmt numFmtId="194" formatCode="???????"/>
    <numFmt numFmtId="195" formatCode="???"/>
    <numFmt numFmtId="196" formatCode="??"/>
    <numFmt numFmtId="197" formatCode="????????"/>
    <numFmt numFmtId="198" formatCode="?"/>
  </numFmts>
  <fonts count="73">
    <font>
      <sz val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22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0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91" fontId="10" fillId="0" borderId="11" xfId="42" applyNumberFormat="1" applyFont="1" applyFill="1" applyBorder="1" applyAlignment="1" applyProtection="1">
      <alignment horizontal="left" vertical="center"/>
      <protection/>
    </xf>
    <xf numFmtId="192" fontId="10" fillId="0" borderId="11" xfId="42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Border="1" applyAlignment="1">
      <alignment vertical="center" wrapText="1"/>
    </xf>
    <xf numFmtId="191" fontId="10" fillId="33" borderId="11" xfId="42" applyNumberFormat="1" applyFont="1" applyFill="1" applyBorder="1" applyAlignment="1" applyProtection="1">
      <alignment horizontal="left" vertical="center"/>
      <protection/>
    </xf>
    <xf numFmtId="193" fontId="12" fillId="33" borderId="11" xfId="42" applyNumberFormat="1" applyFont="1" applyFill="1" applyBorder="1" applyAlignment="1" applyProtection="1">
      <alignment horizontal="left" vertical="center" wrapText="1"/>
      <protection/>
    </xf>
    <xf numFmtId="4" fontId="11" fillId="33" borderId="11" xfId="0" applyNumberFormat="1" applyFont="1" applyFill="1" applyBorder="1" applyAlignment="1">
      <alignment vertical="center" wrapText="1"/>
    </xf>
    <xf numFmtId="49" fontId="2" fillId="33" borderId="11" xfId="42" applyNumberFormat="1" applyFont="1" applyFill="1" applyBorder="1" applyAlignment="1" applyProtection="1">
      <alignment vertical="center" wrapText="1"/>
      <protection/>
    </xf>
    <xf numFmtId="4" fontId="2" fillId="33" borderId="11" xfId="0" applyNumberFormat="1" applyFont="1" applyFill="1" applyBorder="1" applyAlignment="1">
      <alignment vertical="center" wrapText="1"/>
    </xf>
    <xf numFmtId="193" fontId="12" fillId="0" borderId="11" xfId="42" applyNumberFormat="1" applyFont="1" applyFill="1" applyBorder="1" applyAlignment="1" applyProtection="1">
      <alignment horizontal="left" vertical="center" wrapText="1"/>
      <protection/>
    </xf>
    <xf numFmtId="4" fontId="11" fillId="0" borderId="12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193" fontId="12" fillId="0" borderId="11" xfId="42" applyNumberFormat="1" applyFont="1" applyFill="1" applyBorder="1" applyAlignment="1" applyProtection="1">
      <alignment horizontal="left" vertical="center"/>
      <protection/>
    </xf>
    <xf numFmtId="192" fontId="12" fillId="0" borderId="11" xfId="42" applyNumberFormat="1" applyFont="1" applyFill="1" applyBorder="1" applyAlignment="1" applyProtection="1">
      <alignment horizontal="left" vertical="center" wrapText="1"/>
      <protection/>
    </xf>
    <xf numFmtId="192" fontId="12" fillId="33" borderId="11" xfId="42" applyNumberFormat="1" applyFont="1" applyFill="1" applyBorder="1" applyAlignment="1" applyProtection="1">
      <alignment horizontal="left" vertical="center" wrapText="1"/>
      <protection/>
    </xf>
    <xf numFmtId="192" fontId="10" fillId="33" borderId="11" xfId="42" applyNumberFormat="1" applyFont="1" applyFill="1" applyBorder="1" applyAlignment="1" applyProtection="1">
      <alignment horizontal="left" vertical="center" wrapText="1"/>
      <protection/>
    </xf>
    <xf numFmtId="193" fontId="12" fillId="33" borderId="12" xfId="42" applyNumberFormat="1" applyFont="1" applyFill="1" applyBorder="1" applyAlignment="1" applyProtection="1">
      <alignment horizontal="left" vertical="center"/>
      <protection/>
    </xf>
    <xf numFmtId="193" fontId="12" fillId="33" borderId="12" xfId="42" applyNumberFormat="1" applyFont="1" applyFill="1" applyBorder="1" applyAlignment="1" applyProtection="1">
      <alignment horizontal="left" vertical="center" wrapText="1"/>
      <protection/>
    </xf>
    <xf numFmtId="192" fontId="12" fillId="33" borderId="12" xfId="42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193" fontId="12" fillId="33" borderId="11" xfId="42" applyNumberFormat="1" applyFont="1" applyFill="1" applyBorder="1" applyAlignment="1" applyProtection="1">
      <alignment horizontal="left" vertical="center"/>
      <protection/>
    </xf>
    <xf numFmtId="193" fontId="10" fillId="33" borderId="11" xfId="42" applyNumberFormat="1" applyFont="1" applyFill="1" applyBorder="1" applyAlignment="1" applyProtection="1">
      <alignment horizontal="left" vertical="center" wrapText="1"/>
      <protection/>
    </xf>
    <xf numFmtId="1" fontId="2" fillId="33" borderId="13" xfId="42" applyNumberFormat="1" applyFont="1" applyFill="1" applyBorder="1" applyAlignment="1" applyProtection="1">
      <alignment horizontal="center" vertical="center" wrapText="1"/>
      <protection/>
    </xf>
    <xf numFmtId="194" fontId="12" fillId="33" borderId="11" xfId="42" applyNumberFormat="1" applyFont="1" applyFill="1" applyBorder="1" applyAlignment="1" applyProtection="1">
      <alignment horizontal="left" vertical="center" wrapText="1"/>
      <protection/>
    </xf>
    <xf numFmtId="194" fontId="12" fillId="33" borderId="11" xfId="42" applyNumberFormat="1" applyFont="1" applyFill="1" applyBorder="1" applyAlignment="1" applyProtection="1">
      <alignment horizontal="left" vertical="center"/>
      <protection/>
    </xf>
    <xf numFmtId="4" fontId="2" fillId="33" borderId="14" xfId="0" applyNumberFormat="1" applyFont="1" applyFill="1" applyBorder="1" applyAlignment="1">
      <alignment vertical="center" wrapText="1"/>
    </xf>
    <xf numFmtId="4" fontId="1" fillId="33" borderId="0" xfId="0" applyNumberFormat="1" applyFont="1" applyFill="1" applyBorder="1" applyAlignment="1">
      <alignment vertical="center" wrapText="1"/>
    </xf>
    <xf numFmtId="4" fontId="1" fillId="33" borderId="0" xfId="42" applyNumberFormat="1" applyFont="1" applyFill="1" applyBorder="1" applyAlignment="1" applyProtection="1">
      <alignment vertical="center" wrapText="1"/>
      <protection/>
    </xf>
    <xf numFmtId="4" fontId="1" fillId="33" borderId="0" xfId="42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 wrapText="1"/>
    </xf>
    <xf numFmtId="193" fontId="19" fillId="0" borderId="11" xfId="42" applyNumberFormat="1" applyFont="1" applyFill="1" applyBorder="1" applyAlignment="1" applyProtection="1">
      <alignment horizontal="left" vertical="center"/>
      <protection/>
    </xf>
    <xf numFmtId="192" fontId="19" fillId="33" borderId="11" xfId="42" applyNumberFormat="1" applyFont="1" applyFill="1" applyBorder="1" applyAlignment="1" applyProtection="1">
      <alignment horizontal="left" vertical="center" wrapText="1"/>
      <protection/>
    </xf>
    <xf numFmtId="191" fontId="18" fillId="0" borderId="11" xfId="42" applyNumberFormat="1" applyFont="1" applyFill="1" applyBorder="1" applyAlignment="1" applyProtection="1">
      <alignment horizontal="left" vertical="center"/>
      <protection/>
    </xf>
    <xf numFmtId="194" fontId="12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194" fontId="19" fillId="0" borderId="11" xfId="42" applyNumberFormat="1" applyFont="1" applyFill="1" applyBorder="1" applyAlignment="1" applyProtection="1">
      <alignment horizontal="left" vertical="center"/>
      <protection/>
    </xf>
    <xf numFmtId="192" fontId="19" fillId="0" borderId="11" xfId="42" applyNumberFormat="1" applyFont="1" applyFill="1" applyBorder="1" applyAlignment="1" applyProtection="1">
      <alignment horizontal="left" vertical="center" wrapText="1"/>
      <protection/>
    </xf>
    <xf numFmtId="197" fontId="12" fillId="0" borderId="11" xfId="42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Border="1" applyAlignment="1">
      <alignment vertical="center" wrapText="1"/>
    </xf>
    <xf numFmtId="192" fontId="19" fillId="0" borderId="12" xfId="42" applyNumberFormat="1" applyFont="1" applyFill="1" applyBorder="1" applyAlignment="1" applyProtection="1">
      <alignment horizontal="left" vertical="center" wrapText="1"/>
      <protection/>
    </xf>
    <xf numFmtId="4" fontId="21" fillId="33" borderId="12" xfId="0" applyNumberFormat="1" applyFont="1" applyFill="1" applyBorder="1" applyAlignment="1">
      <alignment vertical="center" wrapText="1"/>
    </xf>
    <xf numFmtId="195" fontId="18" fillId="0" borderId="11" xfId="42" applyNumberFormat="1" applyFont="1" applyFill="1" applyBorder="1" applyAlignment="1" applyProtection="1">
      <alignment horizontal="left" vertical="center"/>
      <protection/>
    </xf>
    <xf numFmtId="192" fontId="19" fillId="0" borderId="15" xfId="42" applyNumberFormat="1" applyFont="1" applyFill="1" applyBorder="1" applyAlignment="1" applyProtection="1">
      <alignment horizontal="left" vertical="center" wrapText="1"/>
      <protection/>
    </xf>
    <xf numFmtId="194" fontId="19" fillId="33" borderId="11" xfId="42" applyNumberFormat="1" applyFont="1" applyFill="1" applyBorder="1" applyAlignment="1" applyProtection="1">
      <alignment horizontal="left" vertical="center"/>
      <protection/>
    </xf>
    <xf numFmtId="191" fontId="18" fillId="33" borderId="11" xfId="42" applyNumberFormat="1" applyFont="1" applyFill="1" applyBorder="1" applyAlignment="1" applyProtection="1">
      <alignment horizontal="left" vertical="center"/>
      <protection/>
    </xf>
    <xf numFmtId="192" fontId="18" fillId="0" borderId="11" xfId="42" applyNumberFormat="1" applyFont="1" applyFill="1" applyBorder="1" applyAlignment="1" applyProtection="1">
      <alignment horizontal="left" vertical="center"/>
      <protection/>
    </xf>
    <xf numFmtId="197" fontId="19" fillId="33" borderId="11" xfId="42" applyNumberFormat="1" applyFont="1" applyFill="1" applyBorder="1" applyAlignment="1" applyProtection="1">
      <alignment horizontal="left" vertical="center"/>
      <protection/>
    </xf>
    <xf numFmtId="192" fontId="18" fillId="33" borderId="11" xfId="42" applyNumberFormat="1" applyFont="1" applyFill="1" applyBorder="1" applyAlignment="1" applyProtection="1">
      <alignment horizontal="left" vertical="center"/>
      <protection/>
    </xf>
    <xf numFmtId="195" fontId="18" fillId="33" borderId="11" xfId="42" applyNumberFormat="1" applyFont="1" applyFill="1" applyBorder="1" applyAlignment="1" applyProtection="1">
      <alignment horizontal="left" vertical="center"/>
      <protection/>
    </xf>
    <xf numFmtId="192" fontId="5" fillId="0" borderId="11" xfId="42" applyNumberFormat="1" applyFont="1" applyFill="1" applyBorder="1" applyAlignment="1" applyProtection="1">
      <alignment horizontal="left" vertical="center" wrapText="1"/>
      <protection/>
    </xf>
    <xf numFmtId="195" fontId="23" fillId="0" borderId="11" xfId="42" applyNumberFormat="1" applyFont="1" applyFill="1" applyBorder="1" applyAlignment="1" applyProtection="1">
      <alignment horizontal="left" vertical="center"/>
      <protection/>
    </xf>
    <xf numFmtId="192" fontId="24" fillId="33" borderId="11" xfId="42" applyNumberFormat="1" applyFont="1" applyFill="1" applyBorder="1" applyAlignment="1" applyProtection="1">
      <alignment horizontal="left" vertical="center"/>
      <protection/>
    </xf>
    <xf numFmtId="197" fontId="19" fillId="0" borderId="11" xfId="42" applyNumberFormat="1" applyFont="1" applyFill="1" applyBorder="1" applyAlignment="1" applyProtection="1">
      <alignment horizontal="left" vertical="center"/>
      <protection/>
    </xf>
    <xf numFmtId="197" fontId="12" fillId="33" borderId="11" xfId="42" applyNumberFormat="1" applyFont="1" applyFill="1" applyBorder="1" applyAlignment="1" applyProtection="1">
      <alignment horizontal="left" vertical="center" wrapText="1"/>
      <protection/>
    </xf>
    <xf numFmtId="196" fontId="10" fillId="33" borderId="16" xfId="42" applyNumberFormat="1" applyFont="1" applyFill="1" applyBorder="1" applyAlignment="1" applyProtection="1">
      <alignment horizontal="left" vertical="center"/>
      <protection/>
    </xf>
    <xf numFmtId="192" fontId="10" fillId="33" borderId="17" xfId="42" applyNumberFormat="1" applyFont="1" applyFill="1" applyBorder="1" applyAlignment="1" applyProtection="1">
      <alignment horizontal="left" vertical="center"/>
      <protection/>
    </xf>
    <xf numFmtId="192" fontId="10" fillId="33" borderId="18" xfId="42" applyNumberFormat="1" applyFont="1" applyFill="1" applyBorder="1" applyAlignment="1" applyProtection="1">
      <alignment horizontal="left" vertical="center"/>
      <protection/>
    </xf>
    <xf numFmtId="196" fontId="10" fillId="0" borderId="14" xfId="42" applyNumberFormat="1" applyFont="1" applyFill="1" applyBorder="1" applyAlignment="1" applyProtection="1">
      <alignment horizontal="left" vertical="center"/>
      <protection/>
    </xf>
    <xf numFmtId="192" fontId="10" fillId="0" borderId="14" xfId="42" applyNumberFormat="1" applyFont="1" applyFill="1" applyBorder="1" applyAlignment="1" applyProtection="1">
      <alignment horizontal="left" vertical="center" wrapText="1"/>
      <protection/>
    </xf>
    <xf numFmtId="4" fontId="66" fillId="33" borderId="12" xfId="0" applyNumberFormat="1" applyFont="1" applyFill="1" applyBorder="1" applyAlignment="1">
      <alignment vertical="center" wrapText="1"/>
    </xf>
    <xf numFmtId="4" fontId="67" fillId="33" borderId="11" xfId="0" applyNumberFormat="1" applyFont="1" applyFill="1" applyBorder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66" fillId="33" borderId="11" xfId="0" applyNumberFormat="1" applyFont="1" applyFill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67" fillId="0" borderId="15" xfId="0" applyNumberFormat="1" applyFont="1" applyBorder="1" applyAlignment="1">
      <alignment vertical="center" wrapText="1"/>
    </xf>
    <xf numFmtId="4" fontId="66" fillId="33" borderId="16" xfId="0" applyNumberFormat="1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vertical="center" wrapText="1"/>
    </xf>
    <xf numFmtId="4" fontId="5" fillId="34" borderId="12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 wrapText="1"/>
    </xf>
    <xf numFmtId="4" fontId="11" fillId="35" borderId="12" xfId="0" applyNumberFormat="1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 wrapText="1"/>
    </xf>
    <xf numFmtId="4" fontId="21" fillId="33" borderId="16" xfId="0" applyNumberFormat="1" applyFont="1" applyFill="1" applyBorder="1" applyAlignment="1">
      <alignment vertical="center" wrapText="1"/>
    </xf>
    <xf numFmtId="4" fontId="21" fillId="34" borderId="12" xfId="0" applyNumberFormat="1" applyFont="1" applyFill="1" applyBorder="1" applyAlignment="1">
      <alignment vertical="center" wrapText="1"/>
    </xf>
    <xf numFmtId="191" fontId="11" fillId="36" borderId="11" xfId="42" applyNumberFormat="1" applyFont="1" applyFill="1" applyBorder="1" applyAlignment="1" applyProtection="1">
      <alignment horizontal="left" vertical="center"/>
      <protection/>
    </xf>
    <xf numFmtId="193" fontId="2" fillId="36" borderId="11" xfId="42" applyNumberFormat="1" applyFont="1" applyFill="1" applyBorder="1" applyAlignment="1" applyProtection="1">
      <alignment horizontal="left" vertical="center" wrapText="1"/>
      <protection/>
    </xf>
    <xf numFmtId="4" fontId="11" fillId="36" borderId="12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191" fontId="10" fillId="36" borderId="11" xfId="42" applyNumberFormat="1" applyFont="1" applyFill="1" applyBorder="1" applyAlignment="1" applyProtection="1">
      <alignment horizontal="left" vertical="center"/>
      <protection/>
    </xf>
    <xf numFmtId="193" fontId="10" fillId="36" borderId="11" xfId="42" applyNumberFormat="1" applyFont="1" applyFill="1" applyBorder="1" applyAlignment="1" applyProtection="1">
      <alignment horizontal="left" vertical="center" wrapText="1"/>
      <protection/>
    </xf>
    <xf numFmtId="193" fontId="12" fillId="36" borderId="11" xfId="42" applyNumberFormat="1" applyFont="1" applyFill="1" applyBorder="1" applyAlignment="1" applyProtection="1">
      <alignment horizontal="left" vertical="center" wrapText="1"/>
      <protection/>
    </xf>
    <xf numFmtId="192" fontId="2" fillId="33" borderId="11" xfId="42" applyNumberFormat="1" applyFont="1" applyFill="1" applyBorder="1" applyAlignment="1" applyProtection="1">
      <alignment vertical="center" wrapText="1"/>
      <protection/>
    </xf>
    <xf numFmtId="4" fontId="2" fillId="34" borderId="19" xfId="0" applyNumberFormat="1" applyFont="1" applyFill="1" applyBorder="1" applyAlignment="1">
      <alignment vertical="center" wrapText="1"/>
    </xf>
    <xf numFmtId="4" fontId="21" fillId="35" borderId="16" xfId="0" applyNumberFormat="1" applyFont="1" applyFill="1" applyBorder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4" fontId="1" fillId="34" borderId="11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67" fillId="0" borderId="19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68" fillId="35" borderId="11" xfId="0" applyNumberFormat="1" applyFont="1" applyFill="1" applyBorder="1" applyAlignment="1">
      <alignment vertical="center" wrapText="1"/>
    </xf>
    <xf numFmtId="4" fontId="67" fillId="34" borderId="19" xfId="0" applyNumberFormat="1" applyFont="1" applyFill="1" applyBorder="1" applyAlignment="1">
      <alignment vertical="center" wrapText="1"/>
    </xf>
    <xf numFmtId="4" fontId="67" fillId="34" borderId="15" xfId="0" applyNumberFormat="1" applyFont="1" applyFill="1" applyBorder="1" applyAlignment="1">
      <alignment vertical="center" wrapText="1"/>
    </xf>
    <xf numFmtId="4" fontId="67" fillId="35" borderId="19" xfId="0" applyNumberFormat="1" applyFont="1" applyFill="1" applyBorder="1" applyAlignment="1">
      <alignment vertical="center" wrapText="1"/>
    </xf>
    <xf numFmtId="4" fontId="68" fillId="34" borderId="11" xfId="0" applyNumberFormat="1" applyFont="1" applyFill="1" applyBorder="1" applyAlignment="1">
      <alignment vertical="center" wrapText="1"/>
    </xf>
    <xf numFmtId="193" fontId="12" fillId="35" borderId="11" xfId="42" applyNumberFormat="1" applyFont="1" applyFill="1" applyBorder="1" applyAlignment="1" applyProtection="1">
      <alignment horizontal="left" vertical="center" wrapText="1"/>
      <protection/>
    </xf>
    <xf numFmtId="4" fontId="21" fillId="35" borderId="12" xfId="0" applyNumberFormat="1" applyFont="1" applyFill="1" applyBorder="1" applyAlignment="1">
      <alignment vertical="center" wrapText="1"/>
    </xf>
    <xf numFmtId="4" fontId="21" fillId="35" borderId="19" xfId="0" applyNumberFormat="1" applyFont="1" applyFill="1" applyBorder="1" applyAlignment="1">
      <alignment vertical="center" wrapText="1"/>
    </xf>
    <xf numFmtId="4" fontId="2" fillId="35" borderId="19" xfId="0" applyNumberFormat="1" applyFont="1" applyFill="1" applyBorder="1" applyAlignment="1">
      <alignment vertical="center" wrapText="1"/>
    </xf>
    <xf numFmtId="4" fontId="67" fillId="34" borderId="20" xfId="0" applyNumberFormat="1" applyFont="1" applyFill="1" applyBorder="1" applyAlignment="1">
      <alignment vertical="center" wrapText="1"/>
    </xf>
    <xf numFmtId="4" fontId="5" fillId="34" borderId="19" xfId="0" applyNumberFormat="1" applyFont="1" applyFill="1" applyBorder="1" applyAlignment="1">
      <alignment vertical="center" wrapText="1"/>
    </xf>
    <xf numFmtId="4" fontId="21" fillId="34" borderId="19" xfId="0" applyNumberFormat="1" applyFont="1" applyFill="1" applyBorder="1" applyAlignment="1">
      <alignment vertical="center" wrapText="1"/>
    </xf>
    <xf numFmtId="4" fontId="5" fillId="35" borderId="19" xfId="0" applyNumberFormat="1" applyFont="1" applyFill="1" applyBorder="1" applyAlignment="1">
      <alignment vertical="center" wrapText="1"/>
    </xf>
    <xf numFmtId="192" fontId="19" fillId="35" borderId="11" xfId="42" applyNumberFormat="1" applyFont="1" applyFill="1" applyBorder="1" applyAlignment="1" applyProtection="1">
      <alignment horizontal="left" vertical="center" wrapText="1"/>
      <protection/>
    </xf>
    <xf numFmtId="4" fontId="2" fillId="0" borderId="21" xfId="0" applyNumberFormat="1" applyFont="1" applyBorder="1" applyAlignment="1">
      <alignment vertical="center" wrapText="1"/>
    </xf>
    <xf numFmtId="4" fontId="11" fillId="36" borderId="22" xfId="0" applyNumberFormat="1" applyFont="1" applyFill="1" applyBorder="1" applyAlignment="1">
      <alignment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11" fillId="36" borderId="15" xfId="0" applyNumberFormat="1" applyFont="1" applyFill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11" fillId="36" borderId="19" xfId="0" applyNumberFormat="1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4" fontId="5" fillId="34" borderId="25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4" fontId="21" fillId="34" borderId="25" xfId="0" applyNumberFormat="1" applyFont="1" applyFill="1" applyBorder="1" applyAlignment="1">
      <alignment vertical="center" wrapText="1"/>
    </xf>
    <xf numFmtId="191" fontId="10" fillId="37" borderId="11" xfId="42" applyNumberFormat="1" applyFont="1" applyFill="1" applyBorder="1" applyAlignment="1" applyProtection="1">
      <alignment horizontal="left" vertical="center"/>
      <protection/>
    </xf>
    <xf numFmtId="194" fontId="10" fillId="37" borderId="11" xfId="42" applyNumberFormat="1" applyFont="1" applyFill="1" applyBorder="1" applyAlignment="1" applyProtection="1">
      <alignment horizontal="left" vertical="center" wrapText="1"/>
      <protection/>
    </xf>
    <xf numFmtId="192" fontId="10" fillId="37" borderId="11" xfId="42" applyNumberFormat="1" applyFont="1" applyFill="1" applyBorder="1" applyAlignment="1" applyProtection="1">
      <alignment horizontal="left" vertical="center" wrapText="1"/>
      <protection/>
    </xf>
    <xf numFmtId="4" fontId="11" fillId="37" borderId="12" xfId="0" applyNumberFormat="1" applyFont="1" applyFill="1" applyBorder="1" applyAlignment="1">
      <alignment vertical="center" wrapText="1"/>
    </xf>
    <xf numFmtId="4" fontId="11" fillId="37" borderId="11" xfId="0" applyNumberFormat="1" applyFont="1" applyFill="1" applyBorder="1" applyAlignment="1">
      <alignment vertical="center" wrapText="1"/>
    </xf>
    <xf numFmtId="194" fontId="12" fillId="37" borderId="11" xfId="42" applyNumberFormat="1" applyFont="1" applyFill="1" applyBorder="1" applyAlignment="1" applyProtection="1">
      <alignment horizontal="left" vertical="center" wrapText="1"/>
      <protection/>
    </xf>
    <xf numFmtId="192" fontId="12" fillId="37" borderId="11" xfId="42" applyNumberFormat="1" applyFont="1" applyFill="1" applyBorder="1" applyAlignment="1" applyProtection="1">
      <alignment horizontal="left" vertical="center" wrapText="1"/>
      <protection/>
    </xf>
    <xf numFmtId="4" fontId="2" fillId="34" borderId="21" xfId="0" applyNumberFormat="1" applyFont="1" applyFill="1" applyBorder="1" applyAlignment="1">
      <alignment vertical="center" wrapText="1"/>
    </xf>
    <xf numFmtId="4" fontId="2" fillId="37" borderId="11" xfId="0" applyNumberFormat="1" applyFont="1" applyFill="1" applyBorder="1" applyAlignment="1">
      <alignment vertical="center" wrapText="1"/>
    </xf>
    <xf numFmtId="4" fontId="2" fillId="34" borderId="15" xfId="0" applyNumberFormat="1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 wrapText="1"/>
    </xf>
    <xf numFmtId="4" fontId="2" fillId="34" borderId="25" xfId="0" applyNumberFormat="1" applyFont="1" applyFill="1" applyBorder="1" applyAlignment="1">
      <alignment vertical="center" wrapText="1"/>
    </xf>
    <xf numFmtId="4" fontId="2" fillId="35" borderId="26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192" fontId="2" fillId="0" borderId="11" xfId="42" applyNumberFormat="1" applyFont="1" applyFill="1" applyBorder="1" applyAlignment="1" applyProtection="1">
      <alignment vertical="center" wrapText="1"/>
      <protection/>
    </xf>
    <xf numFmtId="49" fontId="11" fillId="36" borderId="11" xfId="42" applyNumberFormat="1" applyFont="1" applyFill="1" applyBorder="1" applyAlignment="1" applyProtection="1">
      <alignment vertical="center" wrapText="1"/>
      <protection/>
    </xf>
    <xf numFmtId="192" fontId="11" fillId="39" borderId="11" xfId="42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192" fontId="13" fillId="33" borderId="11" xfId="42" applyNumberFormat="1" applyFont="1" applyFill="1" applyBorder="1" applyAlignment="1" applyProtection="1">
      <alignment horizontal="left" vertical="center"/>
      <protection/>
    </xf>
    <xf numFmtId="192" fontId="11" fillId="36" borderId="22" xfId="42" applyNumberFormat="1" applyFont="1" applyFill="1" applyBorder="1" applyAlignment="1" applyProtection="1">
      <alignment vertical="center" wrapText="1"/>
      <protection/>
    </xf>
    <xf numFmtId="192" fontId="14" fillId="33" borderId="0" xfId="42" applyNumberFormat="1" applyFont="1" applyFill="1" applyBorder="1" applyAlignment="1" applyProtection="1">
      <alignment vertical="center"/>
      <protection/>
    </xf>
    <xf numFmtId="192" fontId="14" fillId="33" borderId="0" xfId="42" applyNumberFormat="1" applyFont="1" applyFill="1" applyBorder="1" applyAlignment="1" applyProtection="1">
      <alignment vertical="center" wrapText="1"/>
      <protection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3" borderId="27" xfId="0" applyFont="1" applyFill="1" applyBorder="1" applyAlignment="1">
      <alignment vertical="center"/>
    </xf>
    <xf numFmtId="1" fontId="17" fillId="33" borderId="13" xfId="42" applyNumberFormat="1" applyFont="1" applyFill="1" applyBorder="1" applyAlignment="1" applyProtection="1">
      <alignment horizontal="center" vertical="center" wrapText="1"/>
      <protection/>
    </xf>
    <xf numFmtId="192" fontId="5" fillId="0" borderId="11" xfId="42" applyNumberFormat="1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>
      <alignment vertical="center"/>
    </xf>
    <xf numFmtId="192" fontId="20" fillId="0" borderId="11" xfId="42" applyNumberFormat="1" applyFont="1" applyFill="1" applyBorder="1" applyAlignment="1" applyProtection="1">
      <alignment horizontal="left" vertical="center"/>
      <protection/>
    </xf>
    <xf numFmtId="192" fontId="5" fillId="0" borderId="12" xfId="42" applyNumberFormat="1" applyFont="1" applyFill="1" applyBorder="1" applyAlignment="1" applyProtection="1">
      <alignment vertical="center"/>
      <protection/>
    </xf>
    <xf numFmtId="192" fontId="22" fillId="0" borderId="11" xfId="42" applyNumberFormat="1" applyFont="1" applyFill="1" applyBorder="1" applyAlignment="1" applyProtection="1">
      <alignment horizontal="left" vertical="center"/>
      <protection/>
    </xf>
    <xf numFmtId="192" fontId="20" fillId="0" borderId="11" xfId="42" applyNumberFormat="1" applyFont="1" applyFill="1" applyBorder="1" applyAlignment="1" applyProtection="1">
      <alignment vertical="center"/>
      <protection/>
    </xf>
    <xf numFmtId="192" fontId="5" fillId="0" borderId="11" xfId="42" applyNumberFormat="1" applyFont="1" applyFill="1" applyBorder="1" applyAlignment="1" applyProtection="1">
      <alignment vertical="center" wrapText="1"/>
      <protection/>
    </xf>
    <xf numFmtId="192" fontId="5" fillId="33" borderId="11" xfId="42" applyNumberFormat="1" applyFont="1" applyFill="1" applyBorder="1" applyAlignment="1" applyProtection="1">
      <alignment vertical="center" wrapText="1"/>
      <protection/>
    </xf>
    <xf numFmtId="192" fontId="5" fillId="33" borderId="11" xfId="42" applyNumberFormat="1" applyFont="1" applyFill="1" applyBorder="1" applyAlignment="1" applyProtection="1">
      <alignment vertical="center"/>
      <protection/>
    </xf>
    <xf numFmtId="192" fontId="2" fillId="0" borderId="14" xfId="42" applyNumberFormat="1" applyFont="1" applyFill="1" applyBorder="1" applyAlignment="1" applyProtection="1">
      <alignment vertical="center" wrapText="1"/>
      <protection/>
    </xf>
    <xf numFmtId="192" fontId="13" fillId="0" borderId="16" xfId="42" applyNumberFormat="1" applyFont="1" applyFill="1" applyBorder="1" applyAlignment="1" applyProtection="1">
      <alignment horizontal="left" vertical="center"/>
      <protection/>
    </xf>
    <xf numFmtId="192" fontId="2" fillId="0" borderId="16" xfId="42" applyNumberFormat="1" applyFont="1" applyFill="1" applyBorder="1" applyAlignment="1" applyProtection="1">
      <alignment vertical="center" wrapText="1"/>
      <protection/>
    </xf>
    <xf numFmtId="4" fontId="11" fillId="40" borderId="22" xfId="42" applyNumberFormat="1" applyFont="1" applyFill="1" applyBorder="1" applyAlignment="1" applyProtection="1">
      <alignment vertical="center"/>
      <protection/>
    </xf>
    <xf numFmtId="4" fontId="9" fillId="0" borderId="0" xfId="42" applyNumberFormat="1" applyFont="1" applyFill="1" applyBorder="1" applyAlignment="1" applyProtection="1">
      <alignment vertical="center"/>
      <protection/>
    </xf>
    <xf numFmtId="4" fontId="9" fillId="0" borderId="0" xfId="42" applyNumberFormat="1" applyFont="1" applyFill="1" applyBorder="1" applyAlignment="1" applyProtection="1">
      <alignment horizontal="left" vertical="center"/>
      <protection/>
    </xf>
    <xf numFmtId="192" fontId="5" fillId="0" borderId="0" xfId="42" applyNumberFormat="1" applyFont="1" applyFill="1" applyBorder="1" applyAlignment="1" applyProtection="1">
      <alignment vertical="center" wrapText="1"/>
      <protection/>
    </xf>
    <xf numFmtId="192" fontId="19" fillId="0" borderId="0" xfId="42" applyNumberFormat="1" applyFont="1" applyFill="1" applyBorder="1" applyAlignment="1" applyProtection="1">
      <alignment vertical="center"/>
      <protection/>
    </xf>
    <xf numFmtId="192" fontId="10" fillId="36" borderId="11" xfId="42" applyNumberFormat="1" applyFont="1" applyFill="1" applyBorder="1" applyAlignment="1" applyProtection="1">
      <alignment horizontal="left" vertical="center" wrapText="1"/>
      <protection/>
    </xf>
    <xf numFmtId="194" fontId="10" fillId="36" borderId="11" xfId="42" applyNumberFormat="1" applyFont="1" applyFill="1" applyBorder="1" applyAlignment="1" applyProtection="1">
      <alignment horizontal="left" vertical="center" wrapText="1"/>
      <protection/>
    </xf>
    <xf numFmtId="4" fontId="69" fillId="0" borderId="0" xfId="42" applyNumberFormat="1" applyFont="1" applyFill="1" applyBorder="1" applyAlignment="1" applyProtection="1">
      <alignment horizontal="right" vertical="center" wrapText="1"/>
      <protection/>
    </xf>
    <xf numFmtId="1" fontId="19" fillId="33" borderId="19" xfId="42" applyNumberFormat="1" applyFont="1" applyFill="1" applyBorder="1" applyAlignment="1" applyProtection="1">
      <alignment horizontal="center" vertical="center"/>
      <protection/>
    </xf>
    <xf numFmtId="196" fontId="10" fillId="41" borderId="11" xfId="42" applyNumberFormat="1" applyFont="1" applyFill="1" applyBorder="1" applyAlignment="1" applyProtection="1">
      <alignment horizontal="left" vertical="center"/>
      <protection/>
    </xf>
    <xf numFmtId="195" fontId="11" fillId="41" borderId="11" xfId="42" applyNumberFormat="1" applyFont="1" applyFill="1" applyBorder="1" applyAlignment="1" applyProtection="1">
      <alignment horizontal="left" vertical="center"/>
      <protection/>
    </xf>
    <xf numFmtId="0" fontId="2" fillId="42" borderId="13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" fontId="5" fillId="33" borderId="19" xfId="42" applyNumberFormat="1" applyFont="1" applyFill="1" applyBorder="1" applyAlignment="1" applyProtection="1">
      <alignment horizontal="left" vertical="center" wrapText="1"/>
      <protection/>
    </xf>
    <xf numFmtId="4" fontId="5" fillId="35" borderId="19" xfId="0" applyNumberFormat="1" applyFont="1" applyFill="1" applyBorder="1" applyAlignment="1">
      <alignment horizontal="right" vertical="center"/>
    </xf>
    <xf numFmtId="1" fontId="18" fillId="43" borderId="19" xfId="42" applyNumberFormat="1" applyFont="1" applyFill="1" applyBorder="1" applyAlignment="1" applyProtection="1">
      <alignment horizontal="left" vertical="center"/>
      <protection/>
    </xf>
    <xf numFmtId="4" fontId="21" fillId="43" borderId="19" xfId="0" applyNumberFormat="1" applyFont="1" applyFill="1" applyBorder="1" applyAlignment="1">
      <alignment horizontal="right" vertical="center"/>
    </xf>
    <xf numFmtId="195" fontId="10" fillId="44" borderId="11" xfId="42" applyNumberFormat="1" applyFont="1" applyFill="1" applyBorder="1" applyAlignment="1" applyProtection="1">
      <alignment horizontal="left" vertical="center"/>
      <protection/>
    </xf>
    <xf numFmtId="4" fontId="21" fillId="44" borderId="12" xfId="0" applyNumberFormat="1" applyFont="1" applyFill="1" applyBorder="1" applyAlignment="1">
      <alignment vertical="center" wrapText="1"/>
    </xf>
    <xf numFmtId="191" fontId="18" fillId="44" borderId="11" xfId="42" applyNumberFormat="1" applyFont="1" applyFill="1" applyBorder="1" applyAlignment="1" applyProtection="1">
      <alignment horizontal="left" vertical="center"/>
      <protection/>
    </xf>
    <xf numFmtId="191" fontId="18" fillId="44" borderId="14" xfId="42" applyNumberFormat="1" applyFont="1" applyFill="1" applyBorder="1" applyAlignment="1" applyProtection="1">
      <alignment horizontal="left" vertical="center"/>
      <protection/>
    </xf>
    <xf numFmtId="4" fontId="21" fillId="44" borderId="16" xfId="0" applyNumberFormat="1" applyFont="1" applyFill="1" applyBorder="1" applyAlignment="1">
      <alignment vertical="center" wrapText="1"/>
    </xf>
    <xf numFmtId="195" fontId="11" fillId="44" borderId="11" xfId="42" applyNumberFormat="1" applyFont="1" applyFill="1" applyBorder="1" applyAlignment="1" applyProtection="1">
      <alignment horizontal="left" vertical="center"/>
      <protection/>
    </xf>
    <xf numFmtId="198" fontId="10" fillId="45" borderId="13" xfId="42" applyNumberFormat="1" applyFont="1" applyFill="1" applyBorder="1" applyAlignment="1" applyProtection="1">
      <alignment horizontal="left" vertical="center"/>
      <protection/>
    </xf>
    <xf numFmtId="191" fontId="10" fillId="45" borderId="11" xfId="42" applyNumberFormat="1" applyFont="1" applyFill="1" applyBorder="1" applyAlignment="1" applyProtection="1">
      <alignment horizontal="left" vertical="center"/>
      <protection/>
    </xf>
    <xf numFmtId="193" fontId="10" fillId="45" borderId="11" xfId="42" applyNumberFormat="1" applyFont="1" applyFill="1" applyBorder="1" applyAlignment="1" applyProtection="1">
      <alignment horizontal="left" vertical="center" wrapText="1"/>
      <protection/>
    </xf>
    <xf numFmtId="49" fontId="11" fillId="45" borderId="11" xfId="42" applyNumberFormat="1" applyFont="1" applyFill="1" applyBorder="1" applyAlignment="1" applyProtection="1">
      <alignment vertical="center" wrapText="1"/>
      <protection/>
    </xf>
    <xf numFmtId="4" fontId="11" fillId="45" borderId="12" xfId="0" applyNumberFormat="1" applyFont="1" applyFill="1" applyBorder="1" applyAlignment="1">
      <alignment vertical="center" wrapText="1"/>
    </xf>
    <xf numFmtId="192" fontId="10" fillId="45" borderId="28" xfId="42" applyNumberFormat="1" applyFont="1" applyFill="1" applyBorder="1" applyAlignment="1" applyProtection="1">
      <alignment vertical="center"/>
      <protection/>
    </xf>
    <xf numFmtId="192" fontId="10" fillId="45" borderId="11" xfId="42" applyNumberFormat="1" applyFont="1" applyFill="1" applyBorder="1" applyAlignment="1" applyProtection="1">
      <alignment vertical="center"/>
      <protection/>
    </xf>
    <xf numFmtId="192" fontId="2" fillId="35" borderId="14" xfId="42" applyNumberFormat="1" applyFont="1" applyFill="1" applyBorder="1" applyAlignment="1" applyProtection="1">
      <alignment vertical="center"/>
      <protection/>
    </xf>
    <xf numFmtId="192" fontId="12" fillId="35" borderId="29" xfId="42" applyNumberFormat="1" applyFont="1" applyFill="1" applyBorder="1" applyAlignment="1" applyProtection="1">
      <alignment horizontal="left" vertical="center" wrapText="1"/>
      <protection/>
    </xf>
    <xf numFmtId="192" fontId="2" fillId="35" borderId="14" xfId="42" applyNumberFormat="1" applyFont="1" applyFill="1" applyBorder="1" applyAlignment="1" applyProtection="1">
      <alignment vertical="center" wrapText="1"/>
      <protection/>
    </xf>
    <xf numFmtId="4" fontId="11" fillId="45" borderId="11" xfId="0" applyNumberFormat="1" applyFont="1" applyFill="1" applyBorder="1" applyAlignment="1">
      <alignment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11" fillId="44" borderId="12" xfId="0" applyNumberFormat="1" applyFont="1" applyFill="1" applyBorder="1" applyAlignment="1">
      <alignment vertical="center" wrapText="1"/>
    </xf>
    <xf numFmtId="4" fontId="11" fillId="46" borderId="12" xfId="0" applyNumberFormat="1" applyFont="1" applyFill="1" applyBorder="1" applyAlignment="1">
      <alignment vertical="center" wrapText="1"/>
    </xf>
    <xf numFmtId="49" fontId="19" fillId="34" borderId="11" xfId="4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0" fontId="67" fillId="42" borderId="13" xfId="0" applyFont="1" applyFill="1" applyBorder="1" applyAlignment="1">
      <alignment horizontal="center" vertical="center"/>
    </xf>
    <xf numFmtId="4" fontId="11" fillId="41" borderId="11" xfId="0" applyNumberFormat="1" applyFont="1" applyFill="1" applyBorder="1" applyAlignment="1">
      <alignment vertical="center" wrapText="1"/>
    </xf>
    <xf numFmtId="4" fontId="69" fillId="34" borderId="0" xfId="42" applyNumberFormat="1" applyFont="1" applyFill="1" applyBorder="1" applyAlignment="1" applyProtection="1">
      <alignment horizontal="right" vertical="center" wrapText="1"/>
      <protection/>
    </xf>
    <xf numFmtId="192" fontId="20" fillId="0" borderId="16" xfId="42" applyNumberFormat="1" applyFont="1" applyFill="1" applyBorder="1" applyAlignment="1" applyProtection="1">
      <alignment horizontal="left" vertical="center"/>
      <protection/>
    </xf>
    <xf numFmtId="192" fontId="19" fillId="0" borderId="16" xfId="42" applyNumberFormat="1" applyFont="1" applyFill="1" applyBorder="1" applyAlignment="1" applyProtection="1">
      <alignment horizontal="left" vertical="center" wrapText="1"/>
      <protection/>
    </xf>
    <xf numFmtId="4" fontId="5" fillId="35" borderId="16" xfId="0" applyNumberFormat="1" applyFont="1" applyFill="1" applyBorder="1" applyAlignment="1">
      <alignment vertical="center" wrapText="1"/>
    </xf>
    <xf numFmtId="192" fontId="5" fillId="34" borderId="11" xfId="42" applyNumberFormat="1" applyFont="1" applyFill="1" applyBorder="1" applyAlignment="1" applyProtection="1">
      <alignment horizontal="left" vertical="center" wrapText="1"/>
      <protection/>
    </xf>
    <xf numFmtId="194" fontId="2" fillId="0" borderId="11" xfId="42" applyNumberFormat="1" applyFont="1" applyFill="1" applyBorder="1" applyAlignment="1" applyProtection="1">
      <alignment horizontal="left" vertical="center" wrapText="1"/>
      <protection/>
    </xf>
    <xf numFmtId="192" fontId="2" fillId="33" borderId="11" xfId="42" applyNumberFormat="1" applyFont="1" applyFill="1" applyBorder="1" applyAlignment="1" applyProtection="1">
      <alignment horizontal="left" vertical="center"/>
      <protection/>
    </xf>
    <xf numFmtId="194" fontId="5" fillId="0" borderId="11" xfId="42" applyNumberFormat="1" applyFont="1" applyFill="1" applyBorder="1" applyAlignment="1" applyProtection="1">
      <alignment horizontal="left" vertical="center"/>
      <protection/>
    </xf>
    <xf numFmtId="191" fontId="21" fillId="0" borderId="11" xfId="42" applyNumberFormat="1" applyFont="1" applyFill="1" applyBorder="1" applyAlignment="1" applyProtection="1">
      <alignment horizontal="left" vertical="center"/>
      <protection/>
    </xf>
    <xf numFmtId="192" fontId="5" fillId="33" borderId="11" xfId="42" applyNumberFormat="1" applyFont="1" applyFill="1" applyBorder="1" applyAlignment="1" applyProtection="1">
      <alignment horizontal="left" vertical="center" wrapText="1"/>
      <protection/>
    </xf>
    <xf numFmtId="192" fontId="5" fillId="0" borderId="11" xfId="42" applyNumberFormat="1" applyFont="1" applyFill="1" applyBorder="1" applyAlignment="1" applyProtection="1">
      <alignment horizontal="left" vertical="center"/>
      <protection/>
    </xf>
    <xf numFmtId="192" fontId="5" fillId="0" borderId="28" xfId="42" applyNumberFormat="1" applyFont="1" applyFill="1" applyBorder="1" applyAlignment="1" applyProtection="1">
      <alignment horizontal="left" vertical="center" wrapText="1"/>
      <protection/>
    </xf>
    <xf numFmtId="4" fontId="5" fillId="35" borderId="25" xfId="0" applyNumberFormat="1" applyFont="1" applyFill="1" applyBorder="1" applyAlignment="1">
      <alignment vertical="center" wrapText="1"/>
    </xf>
    <xf numFmtId="192" fontId="19" fillId="33" borderId="28" xfId="42" applyNumberFormat="1" applyFont="1" applyFill="1" applyBorder="1" applyAlignment="1" applyProtection="1">
      <alignment horizontal="left" vertical="center" wrapText="1"/>
      <protection/>
    </xf>
    <xf numFmtId="4" fontId="21" fillId="35" borderId="30" xfId="0" applyNumberFormat="1" applyFont="1" applyFill="1" applyBorder="1" applyAlignment="1">
      <alignment vertical="center" wrapText="1"/>
    </xf>
    <xf numFmtId="4" fontId="21" fillId="33" borderId="18" xfId="0" applyNumberFormat="1" applyFont="1" applyFill="1" applyBorder="1" applyAlignment="1">
      <alignment vertical="center" wrapText="1"/>
    </xf>
    <xf numFmtId="192" fontId="21" fillId="0" borderId="11" xfId="42" applyNumberFormat="1" applyFont="1" applyFill="1" applyBorder="1" applyAlignment="1" applyProtection="1">
      <alignment horizontal="left" vertical="center"/>
      <protection/>
    </xf>
    <xf numFmtId="194" fontId="5" fillId="33" borderId="11" xfId="42" applyNumberFormat="1" applyFont="1" applyFill="1" applyBorder="1" applyAlignment="1" applyProtection="1">
      <alignment horizontal="left" vertical="center"/>
      <protection/>
    </xf>
    <xf numFmtId="193" fontId="2" fillId="0" borderId="11" xfId="42" applyNumberFormat="1" applyFont="1" applyFill="1" applyBorder="1" applyAlignment="1" applyProtection="1">
      <alignment horizontal="left" vertical="center" wrapText="1"/>
      <protection/>
    </xf>
    <xf numFmtId="193" fontId="2" fillId="0" borderId="11" xfId="42" applyNumberFormat="1" applyFont="1" applyFill="1" applyBorder="1" applyAlignment="1" applyProtection="1">
      <alignment horizontal="left" vertical="center"/>
      <protection/>
    </xf>
    <xf numFmtId="193" fontId="2" fillId="33" borderId="11" xfId="42" applyNumberFormat="1" applyFont="1" applyFill="1" applyBorder="1" applyAlignment="1" applyProtection="1">
      <alignment horizontal="left" vertical="center" wrapText="1"/>
      <protection/>
    </xf>
    <xf numFmtId="193" fontId="11" fillId="33" borderId="11" xfId="42" applyNumberFormat="1" applyFont="1" applyFill="1" applyBorder="1" applyAlignment="1" applyProtection="1">
      <alignment horizontal="left" vertical="center" wrapText="1"/>
      <protection/>
    </xf>
    <xf numFmtId="4" fontId="21" fillId="34" borderId="12" xfId="42" applyNumberFormat="1" applyFont="1" applyFill="1" applyBorder="1" applyAlignment="1" applyProtection="1">
      <alignment vertical="center" wrapText="1"/>
      <protection/>
    </xf>
    <xf numFmtId="197" fontId="5" fillId="0" borderId="11" xfId="42" applyNumberFormat="1" applyFont="1" applyFill="1" applyBorder="1" applyAlignment="1" applyProtection="1">
      <alignment horizontal="left" vertical="center"/>
      <protection/>
    </xf>
    <xf numFmtId="194" fontId="21" fillId="0" borderId="11" xfId="42" applyNumberFormat="1" applyFont="1" applyFill="1" applyBorder="1" applyAlignment="1" applyProtection="1">
      <alignment horizontal="left" vertical="center"/>
      <protection/>
    </xf>
    <xf numFmtId="4" fontId="21" fillId="35" borderId="11" xfId="0" applyNumberFormat="1" applyFont="1" applyFill="1" applyBorder="1" applyAlignment="1">
      <alignment vertical="center" wrapText="1"/>
    </xf>
    <xf numFmtId="0" fontId="11" fillId="42" borderId="13" xfId="0" applyFont="1" applyFill="1" applyBorder="1" applyAlignment="1">
      <alignment horizontal="center" vertical="center"/>
    </xf>
    <xf numFmtId="194" fontId="21" fillId="33" borderId="11" xfId="42" applyNumberFormat="1" applyFont="1" applyFill="1" applyBorder="1" applyAlignment="1" applyProtection="1">
      <alignment horizontal="left" vertical="center"/>
      <protection/>
    </xf>
    <xf numFmtId="4" fontId="21" fillId="41" borderId="12" xfId="0" applyNumberFormat="1" applyFont="1" applyFill="1" applyBorder="1" applyAlignment="1">
      <alignment vertical="center" wrapText="1"/>
    </xf>
    <xf numFmtId="194" fontId="2" fillId="0" borderId="28" xfId="42" applyNumberFormat="1" applyFont="1" applyFill="1" applyBorder="1" applyAlignment="1" applyProtection="1">
      <alignment horizontal="left" vertical="center" wrapText="1"/>
      <protection/>
    </xf>
    <xf numFmtId="191" fontId="21" fillId="33" borderId="11" xfId="42" applyNumberFormat="1" applyFont="1" applyFill="1" applyBorder="1" applyAlignment="1" applyProtection="1">
      <alignment horizontal="left" vertical="center"/>
      <protection/>
    </xf>
    <xf numFmtId="1" fontId="2" fillId="0" borderId="11" xfId="42" applyNumberFormat="1" applyFont="1" applyFill="1" applyBorder="1" applyAlignment="1" applyProtection="1">
      <alignment horizontal="left" vertical="center" wrapText="1"/>
      <protection/>
    </xf>
    <xf numFmtId="194" fontId="2" fillId="33" borderId="11" xfId="42" applyNumberFormat="1" applyFont="1" applyFill="1" applyBorder="1" applyAlignment="1" applyProtection="1">
      <alignment horizontal="left" vertical="center" wrapText="1"/>
      <protection/>
    </xf>
    <xf numFmtId="195" fontId="21" fillId="0" borderId="11" xfId="42" applyNumberFormat="1" applyFont="1" applyFill="1" applyBorder="1" applyAlignment="1" applyProtection="1">
      <alignment horizontal="left" vertical="center"/>
      <protection/>
    </xf>
    <xf numFmtId="4" fontId="21" fillId="46" borderId="12" xfId="0" applyNumberFormat="1" applyFont="1" applyFill="1" applyBorder="1" applyAlignment="1">
      <alignment vertical="center" wrapText="1"/>
    </xf>
    <xf numFmtId="196" fontId="11" fillId="41" borderId="11" xfId="42" applyNumberFormat="1" applyFont="1" applyFill="1" applyBorder="1" applyAlignment="1" applyProtection="1">
      <alignment horizontal="left" vertical="center"/>
      <protection/>
    </xf>
    <xf numFmtId="4" fontId="11" fillId="41" borderId="12" xfId="0" applyNumberFormat="1" applyFont="1" applyFill="1" applyBorder="1" applyAlignment="1">
      <alignment vertical="center" wrapText="1"/>
    </xf>
    <xf numFmtId="1" fontId="12" fillId="34" borderId="11" xfId="42" applyNumberFormat="1" applyFont="1" applyFill="1" applyBorder="1" applyAlignment="1" applyProtection="1">
      <alignment horizontal="left" vertical="center" wrapText="1"/>
      <protection/>
    </xf>
    <xf numFmtId="194" fontId="12" fillId="34" borderId="11" xfId="42" applyNumberFormat="1" applyFont="1" applyFill="1" applyBorder="1" applyAlignment="1" applyProtection="1">
      <alignment horizontal="left" vertical="center" wrapText="1"/>
      <protection/>
    </xf>
    <xf numFmtId="194" fontId="12" fillId="34" borderId="28" xfId="42" applyNumberFormat="1" applyFont="1" applyFill="1" applyBorder="1" applyAlignment="1" applyProtection="1">
      <alignment horizontal="left" vertical="center" wrapText="1"/>
      <protection/>
    </xf>
    <xf numFmtId="194" fontId="2" fillId="34" borderId="11" xfId="42" applyNumberFormat="1" applyFont="1" applyFill="1" applyBorder="1" applyAlignment="1" applyProtection="1">
      <alignment horizontal="left" vertical="center" wrapText="1"/>
      <protection/>
    </xf>
    <xf numFmtId="1" fontId="12" fillId="35" borderId="11" xfId="42" applyNumberFormat="1" applyFont="1" applyFill="1" applyBorder="1" applyAlignment="1" applyProtection="1">
      <alignment horizontal="left" vertical="center" wrapText="1"/>
      <protection/>
    </xf>
    <xf numFmtId="194" fontId="12" fillId="35" borderId="11" xfId="42" applyNumberFormat="1" applyFont="1" applyFill="1" applyBorder="1" applyAlignment="1" applyProtection="1">
      <alignment horizontal="left" vertical="center" wrapText="1"/>
      <protection/>
    </xf>
    <xf numFmtId="194" fontId="2" fillId="35" borderId="11" xfId="42" applyNumberFormat="1" applyFont="1" applyFill="1" applyBorder="1" applyAlignment="1" applyProtection="1">
      <alignment horizontal="left" vertical="center" wrapText="1"/>
      <protection/>
    </xf>
    <xf numFmtId="192" fontId="19" fillId="34" borderId="11" xfId="42" applyNumberFormat="1" applyFont="1" applyFill="1" applyBorder="1" applyAlignment="1" applyProtection="1">
      <alignment horizontal="left" vertical="center" wrapText="1"/>
      <protection/>
    </xf>
    <xf numFmtId="197" fontId="12" fillId="34" borderId="11" xfId="42" applyNumberFormat="1" applyFont="1" applyFill="1" applyBorder="1" applyAlignment="1" applyProtection="1">
      <alignment horizontal="left" vertical="center" wrapText="1"/>
      <protection/>
    </xf>
    <xf numFmtId="197" fontId="2" fillId="34" borderId="11" xfId="42" applyNumberFormat="1" applyFont="1" applyFill="1" applyBorder="1" applyAlignment="1" applyProtection="1">
      <alignment horizontal="left" vertical="center" wrapText="1"/>
      <protection/>
    </xf>
    <xf numFmtId="4" fontId="11" fillId="45" borderId="13" xfId="42" applyNumberFormat="1" applyFont="1" applyFill="1" applyBorder="1" applyAlignment="1" applyProtection="1">
      <alignment horizontal="right" vertical="center" wrapText="1"/>
      <protection/>
    </xf>
    <xf numFmtId="4" fontId="11" fillId="0" borderId="16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11" fillId="45" borderId="13" xfId="0" applyNumberFormat="1" applyFont="1" applyFill="1" applyBorder="1" applyAlignment="1">
      <alignment vertical="center" wrapText="1"/>
    </xf>
    <xf numFmtId="4" fontId="11" fillId="0" borderId="16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16" xfId="42" applyNumberFormat="1" applyFont="1" applyFill="1" applyBorder="1" applyAlignment="1" applyProtection="1">
      <alignment horizontal="left" vertical="center" wrapText="1"/>
      <protection/>
    </xf>
    <xf numFmtId="4" fontId="2" fillId="0" borderId="16" xfId="42" applyNumberFormat="1" applyFont="1" applyFill="1" applyBorder="1" applyAlignment="1" applyProtection="1">
      <alignment vertical="center" wrapText="1"/>
      <protection/>
    </xf>
    <xf numFmtId="4" fontId="11" fillId="40" borderId="22" xfId="42" applyNumberFormat="1" applyFont="1" applyFill="1" applyBorder="1" applyAlignment="1" applyProtection="1">
      <alignment horizontal="right" vertical="center" wrapText="1"/>
      <protection/>
    </xf>
    <xf numFmtId="192" fontId="4" fillId="0" borderId="0" xfId="42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Border="1" applyAlignment="1">
      <alignment vertical="center" wrapText="1"/>
    </xf>
    <xf numFmtId="192" fontId="5" fillId="0" borderId="0" xfId="42" applyNumberFormat="1" applyFont="1" applyFill="1" applyBorder="1" applyAlignment="1" applyProtection="1">
      <alignment vertical="center"/>
      <protection/>
    </xf>
    <xf numFmtId="2" fontId="2" fillId="42" borderId="13" xfId="0" applyNumberFormat="1" applyFont="1" applyFill="1" applyBorder="1" applyAlignment="1">
      <alignment horizontal="center" vertical="center"/>
    </xf>
    <xf numFmtId="4" fontId="70" fillId="35" borderId="11" xfId="0" applyNumberFormat="1" applyFont="1" applyFill="1" applyBorder="1" applyAlignment="1">
      <alignment vertical="center" wrapText="1"/>
    </xf>
    <xf numFmtId="1" fontId="16" fillId="33" borderId="16" xfId="42" applyNumberFormat="1" applyFont="1" applyFill="1" applyBorder="1" applyAlignment="1" applyProtection="1">
      <alignment horizontal="center" vertical="center"/>
      <protection/>
    </xf>
    <xf numFmtId="1" fontId="5" fillId="33" borderId="17" xfId="42" applyNumberFormat="1" applyFont="1" applyFill="1" applyBorder="1" applyAlignment="1" applyProtection="1">
      <alignment horizontal="left" vertical="center" wrapText="1"/>
      <protection/>
    </xf>
    <xf numFmtId="0" fontId="2" fillId="42" borderId="10" xfId="0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6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vertical="center"/>
    </xf>
    <xf numFmtId="4" fontId="5" fillId="35" borderId="19" xfId="0" applyNumberFormat="1" applyFont="1" applyFill="1" applyBorder="1" applyAlignment="1">
      <alignment vertical="center"/>
    </xf>
    <xf numFmtId="0" fontId="12" fillId="0" borderId="11" xfId="42" applyNumberFormat="1" applyFont="1" applyFill="1" applyBorder="1" applyAlignment="1" applyProtection="1">
      <alignment horizontal="left" vertical="center"/>
      <protection/>
    </xf>
    <xf numFmtId="192" fontId="19" fillId="0" borderId="11" xfId="42" applyNumberFormat="1" applyFont="1" applyFill="1" applyBorder="1" applyAlignment="1" applyProtection="1">
      <alignment horizontal="left" vertical="center"/>
      <protection/>
    </xf>
    <xf numFmtId="4" fontId="5" fillId="34" borderId="12" xfId="0" applyNumberFormat="1" applyFont="1" applyFill="1" applyBorder="1" applyAlignment="1">
      <alignment vertical="center" wrapText="1"/>
    </xf>
    <xf numFmtId="1" fontId="2" fillId="35" borderId="16" xfId="42" applyNumberFormat="1" applyFont="1" applyFill="1" applyBorder="1" applyAlignment="1" applyProtection="1">
      <alignment horizontal="center" vertical="center"/>
      <protection/>
    </xf>
    <xf numFmtId="192" fontId="2" fillId="0" borderId="28" xfId="42" applyNumberFormat="1" applyFont="1" applyFill="1" applyBorder="1" applyAlignment="1" applyProtection="1">
      <alignment vertical="center" wrapText="1"/>
      <protection/>
    </xf>
    <xf numFmtId="4" fontId="1" fillId="34" borderId="15" xfId="0" applyNumberFormat="1" applyFont="1" applyFill="1" applyBorder="1" applyAlignment="1">
      <alignment vertical="center" wrapText="1"/>
    </xf>
    <xf numFmtId="1" fontId="2" fillId="33" borderId="17" xfId="42" applyNumberFormat="1" applyFont="1" applyFill="1" applyBorder="1" applyAlignment="1" applyProtection="1">
      <alignment horizontal="left" vertical="center" wrapText="1"/>
      <protection/>
    </xf>
    <xf numFmtId="4" fontId="2" fillId="35" borderId="18" xfId="0" applyNumberFormat="1" applyFont="1" applyFill="1" applyBorder="1" applyAlignment="1">
      <alignment horizontal="right" vertical="center"/>
    </xf>
    <xf numFmtId="4" fontId="2" fillId="35" borderId="1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vertical="center" wrapText="1"/>
    </xf>
    <xf numFmtId="193" fontId="2" fillId="0" borderId="16" xfId="42" applyNumberFormat="1" applyFont="1" applyFill="1" applyBorder="1" applyAlignment="1" applyProtection="1">
      <alignment horizontal="left" vertical="center"/>
      <protection/>
    </xf>
    <xf numFmtId="4" fontId="67" fillId="0" borderId="16" xfId="0" applyNumberFormat="1" applyFont="1" applyBorder="1" applyAlignment="1">
      <alignment vertical="center" wrapText="1"/>
    </xf>
    <xf numFmtId="192" fontId="5" fillId="0" borderId="0" xfId="42" applyNumberFormat="1" applyFont="1" applyFill="1" applyBorder="1" applyAlignment="1" applyProtection="1">
      <alignment horizontal="center" vertical="center" wrapText="1"/>
      <protection/>
    </xf>
    <xf numFmtId="4" fontId="11" fillId="40" borderId="0" xfId="42" applyNumberFormat="1" applyFont="1" applyFill="1" applyBorder="1" applyAlignment="1" applyProtection="1">
      <alignment vertical="center"/>
      <protection/>
    </xf>
    <xf numFmtId="4" fontId="11" fillId="40" borderId="0" xfId="42" applyNumberFormat="1" applyFont="1" applyFill="1" applyBorder="1" applyAlignment="1" applyProtection="1">
      <alignment horizontal="left" vertical="center"/>
      <protection/>
    </xf>
    <xf numFmtId="4" fontId="11" fillId="40" borderId="0" xfId="42" applyNumberFormat="1" applyFont="1" applyFill="1" applyBorder="1" applyAlignment="1" applyProtection="1">
      <alignment horizontal="right" vertical="center" wrapText="1"/>
      <protection/>
    </xf>
    <xf numFmtId="4" fontId="11" fillId="34" borderId="0" xfId="42" applyNumberFormat="1" applyFont="1" applyFill="1" applyBorder="1" applyAlignment="1" applyProtection="1">
      <alignment vertical="center"/>
      <protection/>
    </xf>
    <xf numFmtId="4" fontId="11" fillId="34" borderId="0" xfId="42" applyNumberFormat="1" applyFont="1" applyFill="1" applyBorder="1" applyAlignment="1" applyProtection="1">
      <alignment horizontal="left" vertical="center"/>
      <protection/>
    </xf>
    <xf numFmtId="4" fontId="11" fillId="34" borderId="0" xfId="42" applyNumberFormat="1" applyFont="1" applyFill="1" applyBorder="1" applyAlignment="1" applyProtection="1">
      <alignment horizontal="right" vertical="center" wrapText="1"/>
      <protection/>
    </xf>
    <xf numFmtId="4" fontId="5" fillId="34" borderId="0" xfId="42" applyNumberFormat="1" applyFont="1" applyFill="1" applyBorder="1" applyAlignment="1" applyProtection="1">
      <alignment vertical="center"/>
      <protection/>
    </xf>
    <xf numFmtId="4" fontId="5" fillId="34" borderId="0" xfId="42" applyNumberFormat="1" applyFont="1" applyFill="1" applyBorder="1" applyAlignment="1" applyProtection="1">
      <alignment horizontal="left" vertical="center"/>
      <protection/>
    </xf>
    <xf numFmtId="49" fontId="2" fillId="33" borderId="11" xfId="42" applyNumberFormat="1" applyFont="1" applyFill="1" applyBorder="1" applyAlignment="1" applyProtection="1">
      <alignment vertical="center" wrapText="1"/>
      <protection/>
    </xf>
    <xf numFmtId="191" fontId="10" fillId="39" borderId="11" xfId="42" applyNumberFormat="1" applyFont="1" applyFill="1" applyBorder="1" applyAlignment="1" applyProtection="1">
      <alignment horizontal="left" vertical="center"/>
      <protection/>
    </xf>
    <xf numFmtId="193" fontId="12" fillId="39" borderId="11" xfId="42" applyNumberFormat="1" applyFont="1" applyFill="1" applyBorder="1" applyAlignment="1" applyProtection="1">
      <alignment horizontal="left" vertical="center" wrapText="1"/>
      <protection/>
    </xf>
    <xf numFmtId="49" fontId="11" fillId="39" borderId="11" xfId="42" applyNumberFormat="1" applyFont="1" applyFill="1" applyBorder="1" applyAlignment="1" applyProtection="1">
      <alignment vertical="center" wrapText="1"/>
      <protection/>
    </xf>
    <xf numFmtId="4" fontId="11" fillId="39" borderId="11" xfId="0" applyNumberFormat="1" applyFont="1" applyFill="1" applyBorder="1" applyAlignment="1">
      <alignment vertical="center" wrapText="1"/>
    </xf>
    <xf numFmtId="197" fontId="12" fillId="34" borderId="16" xfId="42" applyNumberFormat="1" applyFont="1" applyFill="1" applyBorder="1" applyAlignment="1" applyProtection="1">
      <alignment horizontal="left" vertical="center" wrapText="1"/>
      <protection/>
    </xf>
    <xf numFmtId="194" fontId="12" fillId="34" borderId="12" xfId="42" applyNumberFormat="1" applyFont="1" applyFill="1" applyBorder="1" applyAlignment="1" applyProtection="1">
      <alignment horizontal="left" vertical="center" wrapText="1"/>
      <protection/>
    </xf>
    <xf numFmtId="192" fontId="19" fillId="0" borderId="28" xfId="42" applyNumberFormat="1" applyFont="1" applyFill="1" applyBorder="1" applyAlignment="1" applyProtection="1">
      <alignment horizontal="left" vertical="center" wrapText="1"/>
      <protection/>
    </xf>
    <xf numFmtId="4" fontId="5" fillId="35" borderId="31" xfId="0" applyNumberFormat="1" applyFont="1" applyFill="1" applyBorder="1" applyAlignment="1">
      <alignment vertical="center" wrapText="1"/>
    </xf>
    <xf numFmtId="4" fontId="11" fillId="0" borderId="19" xfId="0" applyNumberFormat="1" applyFont="1" applyBorder="1" applyAlignment="1">
      <alignment vertical="center"/>
    </xf>
    <xf numFmtId="191" fontId="18" fillId="2" borderId="11" xfId="42" applyNumberFormat="1" applyFont="1" applyFill="1" applyBorder="1" applyAlignment="1" applyProtection="1">
      <alignment horizontal="left" vertical="center"/>
      <protection/>
    </xf>
    <xf numFmtId="4" fontId="21" fillId="2" borderId="12" xfId="0" applyNumberFormat="1" applyFont="1" applyFill="1" applyBorder="1" applyAlignment="1">
      <alignment vertical="center" wrapText="1"/>
    </xf>
    <xf numFmtId="194" fontId="19" fillId="0" borderId="28" xfId="42" applyNumberFormat="1" applyFont="1" applyFill="1" applyBorder="1" applyAlignment="1" applyProtection="1">
      <alignment horizontal="left" vertical="center"/>
      <protection/>
    </xf>
    <xf numFmtId="194" fontId="12" fillId="34" borderId="14" xfId="42" applyNumberFormat="1" applyFont="1" applyFill="1" applyBorder="1" applyAlignment="1" applyProtection="1">
      <alignment horizontal="left" vertical="center" wrapText="1"/>
      <protection/>
    </xf>
    <xf numFmtId="194" fontId="12" fillId="34" borderId="19" xfId="42" applyNumberFormat="1" applyFont="1" applyFill="1" applyBorder="1" applyAlignment="1" applyProtection="1">
      <alignment horizontal="left" vertical="center" wrapText="1"/>
      <protection/>
    </xf>
    <xf numFmtId="4" fontId="71" fillId="34" borderId="15" xfId="0" applyNumberFormat="1" applyFont="1" applyFill="1" applyBorder="1" applyAlignment="1">
      <alignment vertical="center" wrapText="1"/>
    </xf>
    <xf numFmtId="1" fontId="19" fillId="33" borderId="32" xfId="42" applyNumberFormat="1" applyFont="1" applyFill="1" applyBorder="1" applyAlignment="1" applyProtection="1">
      <alignment horizontal="center" vertical="center"/>
      <protection/>
    </xf>
    <xf numFmtId="192" fontId="5" fillId="0" borderId="19" xfId="42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Border="1" applyAlignment="1">
      <alignment vertical="center"/>
    </xf>
    <xf numFmtId="4" fontId="72" fillId="33" borderId="11" xfId="0" applyNumberFormat="1" applyFont="1" applyFill="1" applyBorder="1" applyAlignment="1">
      <alignment vertical="center" wrapText="1"/>
    </xf>
    <xf numFmtId="4" fontId="72" fillId="39" borderId="12" xfId="0" applyNumberFormat="1" applyFont="1" applyFill="1" applyBorder="1" applyAlignment="1">
      <alignment vertical="center" wrapText="1"/>
    </xf>
    <xf numFmtId="4" fontId="21" fillId="47" borderId="19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vertical="center" wrapText="1"/>
    </xf>
    <xf numFmtId="192" fontId="5" fillId="0" borderId="11" xfId="42" applyNumberFormat="1" applyFont="1" applyFill="1" applyBorder="1" applyAlignment="1" applyProtection="1">
      <alignment horizontal="left" vertical="center" wrapText="1"/>
      <protection/>
    </xf>
    <xf numFmtId="194" fontId="2" fillId="34" borderId="11" xfId="42" applyNumberFormat="1" applyFont="1" applyFill="1" applyBorder="1" applyAlignment="1" applyProtection="1">
      <alignment horizontal="left" vertical="center" wrapText="1"/>
      <protection/>
    </xf>
    <xf numFmtId="197" fontId="2" fillId="34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1" xfId="0" applyNumberFormat="1" applyFont="1" applyFill="1" applyBorder="1" applyAlignment="1">
      <alignment vertical="center" wrapText="1"/>
    </xf>
    <xf numFmtId="4" fontId="5" fillId="35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" fontId="2" fillId="35" borderId="13" xfId="42" applyNumberFormat="1" applyFont="1" applyFill="1" applyBorder="1" applyAlignment="1" applyProtection="1">
      <alignment horizontal="center" vertical="center"/>
      <protection/>
    </xf>
    <xf numFmtId="192" fontId="11" fillId="36" borderId="33" xfId="42" applyNumberFormat="1" applyFont="1" applyFill="1" applyBorder="1" applyAlignment="1" applyProtection="1">
      <alignment horizontal="center" vertical="center"/>
      <protection/>
    </xf>
    <xf numFmtId="192" fontId="11" fillId="36" borderId="34" xfId="42" applyNumberFormat="1" applyFont="1" applyFill="1" applyBorder="1" applyAlignment="1" applyProtection="1">
      <alignment horizontal="center" vertical="center"/>
      <protection/>
    </xf>
    <xf numFmtId="1" fontId="16" fillId="33" borderId="13" xfId="42" applyNumberFormat="1" applyFont="1" applyFill="1" applyBorder="1" applyAlignment="1" applyProtection="1">
      <alignment horizontal="center" vertical="center"/>
      <protection/>
    </xf>
    <xf numFmtId="1" fontId="18" fillId="43" borderId="32" xfId="42" applyNumberFormat="1" applyFont="1" applyFill="1" applyBorder="1" applyAlignment="1" applyProtection="1">
      <alignment horizontal="left" vertical="center"/>
      <protection/>
    </xf>
    <xf numFmtId="1" fontId="18" fillId="43" borderId="21" xfId="42" applyNumberFormat="1" applyFont="1" applyFill="1" applyBorder="1" applyAlignment="1" applyProtection="1">
      <alignment horizontal="left" vertical="center"/>
      <protection/>
    </xf>
    <xf numFmtId="192" fontId="10" fillId="33" borderId="11" xfId="42" applyNumberFormat="1" applyFont="1" applyFill="1" applyBorder="1" applyAlignment="1" applyProtection="1">
      <alignment horizontal="left" vertical="center"/>
      <protection/>
    </xf>
    <xf numFmtId="192" fontId="10" fillId="2" borderId="11" xfId="42" applyNumberFormat="1" applyFont="1" applyFill="1" applyBorder="1" applyAlignment="1" applyProtection="1">
      <alignment horizontal="left" vertical="center"/>
      <protection/>
    </xf>
    <xf numFmtId="192" fontId="10" fillId="0" borderId="11" xfId="42" applyNumberFormat="1" applyFont="1" applyFill="1" applyBorder="1" applyAlignment="1" applyProtection="1">
      <alignment horizontal="left" vertical="center"/>
      <protection/>
    </xf>
    <xf numFmtId="192" fontId="10" fillId="0" borderId="11" xfId="42" applyNumberFormat="1" applyFont="1" applyFill="1" applyBorder="1" applyAlignment="1" applyProtection="1">
      <alignment horizontal="left" vertical="center" wrapText="1"/>
      <protection/>
    </xf>
    <xf numFmtId="192" fontId="10" fillId="44" borderId="11" xfId="42" applyNumberFormat="1" applyFont="1" applyFill="1" applyBorder="1" applyAlignment="1" applyProtection="1">
      <alignment horizontal="left" vertical="center" wrapText="1"/>
      <protection/>
    </xf>
    <xf numFmtId="194" fontId="10" fillId="44" borderId="11" xfId="42" applyNumberFormat="1" applyFont="1" applyFill="1" applyBorder="1" applyAlignment="1" applyProtection="1">
      <alignment horizontal="left" vertical="center" wrapText="1"/>
      <protection/>
    </xf>
    <xf numFmtId="192" fontId="10" fillId="44" borderId="11" xfId="42" applyNumberFormat="1" applyFont="1" applyFill="1" applyBorder="1" applyAlignment="1" applyProtection="1">
      <alignment horizontal="left" vertical="center"/>
      <protection/>
    </xf>
    <xf numFmtId="192" fontId="11" fillId="35" borderId="28" xfId="42" applyNumberFormat="1" applyFont="1" applyFill="1" applyBorder="1" applyAlignment="1" applyProtection="1">
      <alignment horizontal="left" vertical="center"/>
      <protection/>
    </xf>
    <xf numFmtId="192" fontId="11" fillId="35" borderId="15" xfId="42" applyNumberFormat="1" applyFont="1" applyFill="1" applyBorder="1" applyAlignment="1" applyProtection="1">
      <alignment horizontal="left" vertical="center"/>
      <protection/>
    </xf>
    <xf numFmtId="192" fontId="11" fillId="44" borderId="11" xfId="42" applyNumberFormat="1" applyFont="1" applyFill="1" applyBorder="1" applyAlignment="1" applyProtection="1">
      <alignment horizontal="left" vertical="center"/>
      <protection/>
    </xf>
    <xf numFmtId="192" fontId="10" fillId="41" borderId="11" xfId="42" applyNumberFormat="1" applyFont="1" applyFill="1" applyBorder="1" applyAlignment="1" applyProtection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192" fontId="10" fillId="33" borderId="12" xfId="42" applyNumberFormat="1" applyFont="1" applyFill="1" applyBorder="1" applyAlignment="1" applyProtection="1">
      <alignment horizontal="left" vertical="center"/>
      <protection/>
    </xf>
    <xf numFmtId="192" fontId="11" fillId="33" borderId="11" xfId="42" applyNumberFormat="1" applyFont="1" applyFill="1" applyBorder="1" applyAlignment="1" applyProtection="1">
      <alignment horizontal="left" vertical="center"/>
      <protection/>
    </xf>
    <xf numFmtId="192" fontId="10" fillId="35" borderId="28" xfId="42" applyNumberFormat="1" applyFont="1" applyFill="1" applyBorder="1" applyAlignment="1" applyProtection="1">
      <alignment horizontal="left" vertical="center"/>
      <protection/>
    </xf>
    <xf numFmtId="192" fontId="10" fillId="35" borderId="15" xfId="42" applyNumberFormat="1" applyFont="1" applyFill="1" applyBorder="1" applyAlignment="1" applyProtection="1">
      <alignment horizontal="left" vertical="center"/>
      <protection/>
    </xf>
    <xf numFmtId="192" fontId="10" fillId="44" borderId="28" xfId="42" applyNumberFormat="1" applyFont="1" applyFill="1" applyBorder="1" applyAlignment="1" applyProtection="1">
      <alignment horizontal="left" vertical="center" wrapText="1"/>
      <protection/>
    </xf>
    <xf numFmtId="192" fontId="11" fillId="44" borderId="28" xfId="42" applyNumberFormat="1" applyFont="1" applyFill="1" applyBorder="1" applyAlignment="1" applyProtection="1">
      <alignment horizontal="left" vertical="center" wrapText="1"/>
      <protection/>
    </xf>
    <xf numFmtId="192" fontId="9" fillId="41" borderId="28" xfId="42" applyNumberFormat="1" applyFont="1" applyFill="1" applyBorder="1" applyAlignment="1" applyProtection="1">
      <alignment horizontal="left" vertical="center" wrapText="1"/>
      <protection/>
    </xf>
    <xf numFmtId="192" fontId="11" fillId="0" borderId="11" xfId="42" applyNumberFormat="1" applyFont="1" applyFill="1" applyBorder="1" applyAlignment="1" applyProtection="1">
      <alignment horizontal="left" vertical="center" wrapText="1"/>
      <protection/>
    </xf>
    <xf numFmtId="194" fontId="11" fillId="0" borderId="11" xfId="42" applyNumberFormat="1" applyFont="1" applyFill="1" applyBorder="1" applyAlignment="1" applyProtection="1">
      <alignment horizontal="left" vertical="center" wrapText="1"/>
      <protection/>
    </xf>
    <xf numFmtId="194" fontId="11" fillId="44" borderId="11" xfId="42" applyNumberFormat="1" applyFont="1" applyFill="1" applyBorder="1" applyAlignment="1" applyProtection="1">
      <alignment horizontal="left" vertical="center" wrapText="1"/>
      <protection/>
    </xf>
    <xf numFmtId="194" fontId="11" fillId="41" borderId="11" xfId="42" applyNumberFormat="1" applyFont="1" applyFill="1" applyBorder="1" applyAlignment="1" applyProtection="1">
      <alignment horizontal="left" vertical="center" wrapText="1"/>
      <protection/>
    </xf>
    <xf numFmtId="1" fontId="17" fillId="33" borderId="13" xfId="42" applyNumberFormat="1" applyFont="1" applyFill="1" applyBorder="1" applyAlignment="1" applyProtection="1">
      <alignment horizontal="center" vertical="center"/>
      <protection/>
    </xf>
    <xf numFmtId="192" fontId="11" fillId="44" borderId="11" xfId="42" applyNumberFormat="1" applyFont="1" applyFill="1" applyBorder="1" applyAlignment="1" applyProtection="1">
      <alignment horizontal="left" vertical="center" wrapText="1"/>
      <protection/>
    </xf>
    <xf numFmtId="192" fontId="11" fillId="41" borderId="11" xfId="42" applyNumberFormat="1" applyFont="1" applyFill="1" applyBorder="1" applyAlignment="1" applyProtection="1">
      <alignment horizontal="left" vertical="center"/>
      <protection/>
    </xf>
    <xf numFmtId="192" fontId="10" fillId="45" borderId="13" xfId="42" applyNumberFormat="1" applyFont="1" applyFill="1" applyBorder="1" applyAlignment="1" applyProtection="1">
      <alignment horizontal="left" vertical="center"/>
      <protection/>
    </xf>
    <xf numFmtId="192" fontId="11" fillId="44" borderId="15" xfId="42" applyNumberFormat="1" applyFont="1" applyFill="1" applyBorder="1" applyAlignment="1" applyProtection="1">
      <alignment horizontal="left" vertical="center" wrapText="1"/>
      <protection/>
    </xf>
    <xf numFmtId="4" fontId="11" fillId="40" borderId="22" xfId="42" applyNumberFormat="1" applyFont="1" applyFill="1" applyBorder="1" applyAlignment="1" applyProtection="1">
      <alignment horizontal="left" vertical="center"/>
      <protection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192" fontId="5" fillId="0" borderId="0" xfId="42" applyNumberFormat="1" applyFont="1" applyFill="1" applyBorder="1" applyAlignment="1" applyProtection="1">
      <alignment horizontal="center" vertical="center" wrapText="1"/>
      <protection/>
    </xf>
    <xf numFmtId="192" fontId="5" fillId="0" borderId="0" xfId="42" applyNumberFormat="1" applyFont="1" applyFill="1" applyBorder="1" applyAlignment="1" applyProtection="1">
      <alignment horizontal="center" vertical="center"/>
      <protection/>
    </xf>
    <xf numFmtId="192" fontId="19" fillId="0" borderId="0" xfId="42" applyNumberFormat="1" applyFont="1" applyFill="1" applyBorder="1" applyAlignment="1" applyProtection="1">
      <alignment horizontal="center" vertical="center" wrapText="1"/>
      <protection/>
    </xf>
    <xf numFmtId="192" fontId="19" fillId="0" borderId="0" xfId="42" applyNumberFormat="1" applyFont="1" applyFill="1" applyBorder="1" applyAlignment="1" applyProtection="1">
      <alignment horizontal="center" vertical="center"/>
      <protection/>
    </xf>
    <xf numFmtId="192" fontId="11" fillId="36" borderId="11" xfId="42" applyNumberFormat="1" applyFont="1" applyFill="1" applyBorder="1" applyAlignment="1" applyProtection="1">
      <alignment vertical="center" wrapText="1"/>
      <protection/>
    </xf>
    <xf numFmtId="193" fontId="2" fillId="0" borderId="28" xfId="42" applyNumberFormat="1" applyFont="1" applyFill="1" applyBorder="1" applyAlignment="1" applyProtection="1">
      <alignment horizontal="left" vertical="center" wrapText="1"/>
      <protection/>
    </xf>
    <xf numFmtId="192" fontId="12" fillId="33" borderId="14" xfId="42" applyNumberFormat="1" applyFont="1" applyFill="1" applyBorder="1" applyAlignment="1" applyProtection="1">
      <alignment horizontal="left" vertical="center" wrapText="1"/>
      <protection/>
    </xf>
    <xf numFmtId="192" fontId="12" fillId="33" borderId="19" xfId="42" applyNumberFormat="1" applyFont="1" applyFill="1" applyBorder="1" applyAlignment="1" applyProtection="1">
      <alignment horizontal="left" vertical="center" wrapText="1"/>
      <protection/>
    </xf>
    <xf numFmtId="1" fontId="12" fillId="33" borderId="16" xfId="42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0"/>
  <sheetViews>
    <sheetView tabSelected="1" zoomScale="114" zoomScaleNormal="114" workbookViewId="0" topLeftCell="A1">
      <selection activeCell="A433" sqref="A433"/>
    </sheetView>
  </sheetViews>
  <sheetFormatPr defaultColWidth="9.00390625" defaultRowHeight="12.75"/>
  <cols>
    <col min="1" max="1" width="11.140625" style="99" customWidth="1"/>
    <col min="2" max="2" width="12.7109375" style="139" customWidth="1"/>
    <col min="3" max="3" width="45.57421875" style="139" customWidth="1"/>
    <col min="4" max="4" width="16.00390625" style="152" customWidth="1"/>
    <col min="5" max="5" width="12.8515625" style="138" customWidth="1"/>
    <col min="6" max="6" width="12.7109375" style="138" customWidth="1"/>
    <col min="7" max="7" width="12.140625" style="138" customWidth="1"/>
    <col min="8" max="8" width="11.7109375" style="138" bestFit="1" customWidth="1"/>
    <col min="9" max="9" width="12.57421875" style="99" customWidth="1"/>
    <col min="10" max="11" width="11.7109375" style="99" bestFit="1" customWidth="1"/>
    <col min="12" max="12" width="13.00390625" style="99" customWidth="1"/>
    <col min="13" max="13" width="10.00390625" style="99" bestFit="1" customWidth="1"/>
    <col min="14" max="16384" width="9.00390625" style="99" customWidth="1"/>
  </cols>
  <sheetData>
    <row r="1" spans="1:4" ht="11.25">
      <c r="A1" s="138"/>
      <c r="D1" s="99"/>
    </row>
    <row r="2" spans="1:4" ht="12.75">
      <c r="A2" s="138"/>
      <c r="B2" s="336" t="s">
        <v>213</v>
      </c>
      <c r="C2" s="336"/>
      <c r="D2" s="99"/>
    </row>
    <row r="3" spans="1:4" ht="12.75">
      <c r="A3" s="138"/>
      <c r="B3" s="337" t="s">
        <v>214</v>
      </c>
      <c r="C3" s="337"/>
      <c r="D3" s="99"/>
    </row>
    <row r="4" spans="1:4" ht="12">
      <c r="A4" s="138"/>
      <c r="B4" s="338" t="s">
        <v>286</v>
      </c>
      <c r="C4" s="338"/>
      <c r="D4" s="99"/>
    </row>
    <row r="5" spans="1:4" ht="12.75">
      <c r="A5" s="138"/>
      <c r="B5" s="337" t="s">
        <v>215</v>
      </c>
      <c r="C5" s="337"/>
      <c r="D5" s="99"/>
    </row>
    <row r="6" spans="1:4" ht="11.25">
      <c r="A6" s="138"/>
      <c r="D6" s="99"/>
    </row>
    <row r="7" spans="1:4" ht="11.25">
      <c r="A7" s="138"/>
      <c r="B7" s="140"/>
      <c r="C7" s="140"/>
      <c r="D7" s="99"/>
    </row>
    <row r="8" spans="1:4" ht="11.25">
      <c r="A8" s="138"/>
      <c r="B8" s="140"/>
      <c r="C8" s="140"/>
      <c r="D8" s="99"/>
    </row>
    <row r="9" spans="1:4" ht="11.25">
      <c r="A9" s="138"/>
      <c r="B9" s="140"/>
      <c r="C9" s="140"/>
      <c r="D9" s="99"/>
    </row>
    <row r="10" spans="1:4" ht="11.25">
      <c r="A10" s="138"/>
      <c r="B10" s="140"/>
      <c r="C10" s="140"/>
      <c r="D10" s="99"/>
    </row>
    <row r="11" spans="1:4" ht="11.25">
      <c r="A11" s="138"/>
      <c r="B11" s="140"/>
      <c r="C11" s="140"/>
      <c r="D11" s="99"/>
    </row>
    <row r="12" spans="1:4" ht="11.25">
      <c r="A12" s="138"/>
      <c r="B12" s="140"/>
      <c r="C12" s="140"/>
      <c r="D12" s="99"/>
    </row>
    <row r="13" spans="1:4" ht="11.25">
      <c r="A13" s="138"/>
      <c r="B13" s="140"/>
      <c r="C13" s="140"/>
      <c r="D13" s="99"/>
    </row>
    <row r="14" spans="1:4" ht="11.25">
      <c r="A14" s="138"/>
      <c r="B14" s="140"/>
      <c r="C14" s="140"/>
      <c r="D14" s="99"/>
    </row>
    <row r="15" spans="1:8" ht="11.25">
      <c r="A15" s="138"/>
      <c r="D15" s="99"/>
      <c r="E15" s="99"/>
      <c r="F15" s="99"/>
      <c r="G15" s="99"/>
      <c r="H15" s="99"/>
    </row>
    <row r="16" spans="1:8" ht="30">
      <c r="A16" s="339" t="s">
        <v>339</v>
      </c>
      <c r="B16" s="339"/>
      <c r="C16" s="339"/>
      <c r="D16" s="339"/>
      <c r="E16" s="339"/>
      <c r="F16" s="339"/>
      <c r="G16" s="339"/>
      <c r="H16" s="339"/>
    </row>
    <row r="17" spans="1:8" ht="27">
      <c r="A17" s="340" t="s">
        <v>216</v>
      </c>
      <c r="B17" s="340"/>
      <c r="C17" s="340"/>
      <c r="D17" s="340"/>
      <c r="E17" s="340"/>
      <c r="F17" s="340"/>
      <c r="G17" s="340"/>
      <c r="H17" s="340"/>
    </row>
    <row r="18" spans="1:8" ht="27">
      <c r="A18" s="340" t="s">
        <v>331</v>
      </c>
      <c r="B18" s="340"/>
      <c r="C18" s="340"/>
      <c r="D18" s="340"/>
      <c r="E18" s="340"/>
      <c r="F18" s="340"/>
      <c r="G18" s="340"/>
      <c r="H18" s="340"/>
    </row>
    <row r="19" spans="1:4" ht="11.25">
      <c r="A19" s="138"/>
      <c r="B19" s="140"/>
      <c r="C19" s="140"/>
      <c r="D19" s="99"/>
    </row>
    <row r="20" spans="1:4" ht="11.25">
      <c r="A20" s="138"/>
      <c r="B20" s="140"/>
      <c r="C20" s="140"/>
      <c r="D20" s="99"/>
    </row>
    <row r="21" spans="1:4" ht="11.25">
      <c r="A21" s="138"/>
      <c r="B21" s="140"/>
      <c r="C21" s="140"/>
      <c r="D21" s="99"/>
    </row>
    <row r="22" spans="1:4" ht="11.25">
      <c r="A22" s="138"/>
      <c r="B22" s="140"/>
      <c r="C22" s="140"/>
      <c r="D22" s="99"/>
    </row>
    <row r="23" spans="1:4" ht="11.25">
      <c r="A23" s="138"/>
      <c r="B23" s="140"/>
      <c r="C23" s="140"/>
      <c r="D23" s="99"/>
    </row>
    <row r="24" spans="1:4" ht="11.25">
      <c r="A24" s="138"/>
      <c r="B24" s="140"/>
      <c r="C24" s="140"/>
      <c r="D24" s="99"/>
    </row>
    <row r="25" spans="1:4" ht="11.25">
      <c r="A25" s="138"/>
      <c r="B25" s="140"/>
      <c r="C25" s="140"/>
      <c r="D25" s="99"/>
    </row>
    <row r="26" spans="1:4" ht="11.25">
      <c r="A26" s="138"/>
      <c r="B26" s="140"/>
      <c r="C26" s="140"/>
      <c r="D26" s="99"/>
    </row>
    <row r="27" spans="1:4" ht="11.25">
      <c r="A27" s="138"/>
      <c r="B27" s="140"/>
      <c r="C27" s="140"/>
      <c r="D27" s="99"/>
    </row>
    <row r="28" spans="1:4" ht="11.25">
      <c r="A28" s="138"/>
      <c r="B28" s="140"/>
      <c r="C28" s="140"/>
      <c r="D28" s="99"/>
    </row>
    <row r="29" spans="1:4" ht="11.25">
      <c r="A29" s="138"/>
      <c r="B29" s="140"/>
      <c r="C29" s="140"/>
      <c r="D29" s="99"/>
    </row>
    <row r="30" spans="1:4" ht="11.25">
      <c r="A30" s="138"/>
      <c r="B30" s="140"/>
      <c r="C30" s="140"/>
      <c r="D30" s="99"/>
    </row>
    <row r="31" spans="1:4" ht="11.25">
      <c r="A31" s="138"/>
      <c r="B31" s="140"/>
      <c r="C31" s="141"/>
      <c r="D31" s="99"/>
    </row>
    <row r="32" spans="1:4" ht="11.25">
      <c r="A32" s="138"/>
      <c r="B32" s="140"/>
      <c r="C32" s="140"/>
      <c r="D32" s="99"/>
    </row>
    <row r="33" spans="1:4" ht="11.25">
      <c r="A33" s="138"/>
      <c r="B33" s="140"/>
      <c r="C33" s="140"/>
      <c r="D33" s="99"/>
    </row>
    <row r="34" spans="1:4" ht="11.25">
      <c r="A34" s="138"/>
      <c r="B34" s="140"/>
      <c r="C34" s="140"/>
      <c r="D34" s="99"/>
    </row>
    <row r="35" spans="1:4" ht="11.25">
      <c r="A35" s="138"/>
      <c r="B35" s="140"/>
      <c r="C35" s="140"/>
      <c r="D35" s="99"/>
    </row>
    <row r="37" spans="1:8" ht="15">
      <c r="A37" s="343" t="s">
        <v>336</v>
      </c>
      <c r="B37" s="343"/>
      <c r="C37" s="343"/>
      <c r="D37" s="343"/>
      <c r="E37" s="343"/>
      <c r="F37" s="343"/>
      <c r="G37" s="343"/>
      <c r="H37" s="343"/>
    </row>
    <row r="38" spans="1:8" ht="15">
      <c r="A38" s="142"/>
      <c r="B38" s="142"/>
      <c r="C38" s="142"/>
      <c r="D38" s="142"/>
      <c r="E38" s="142"/>
      <c r="F38" s="142"/>
      <c r="G38" s="142"/>
      <c r="H38" s="142"/>
    </row>
    <row r="39" spans="1:8" ht="15">
      <c r="A39" s="142"/>
      <c r="B39" s="142"/>
      <c r="C39" s="142"/>
      <c r="D39" s="142"/>
      <c r="E39" s="142"/>
      <c r="F39" s="142"/>
      <c r="G39" s="142"/>
      <c r="H39" s="142"/>
    </row>
    <row r="40" spans="1:8" ht="15">
      <c r="A40" s="142"/>
      <c r="B40" s="142"/>
      <c r="C40" s="142"/>
      <c r="D40" s="142"/>
      <c r="E40" s="142"/>
      <c r="F40" s="142"/>
      <c r="G40" s="142"/>
      <c r="H40" s="142"/>
    </row>
    <row r="41" spans="1:8" ht="15">
      <c r="A41" s="142"/>
      <c r="B41" s="142"/>
      <c r="C41" s="142"/>
      <c r="D41" s="142"/>
      <c r="E41" s="142"/>
      <c r="F41" s="142"/>
      <c r="G41" s="142"/>
      <c r="H41" s="142"/>
    </row>
    <row r="42" spans="1:4" ht="21">
      <c r="A42" s="143" t="s">
        <v>298</v>
      </c>
      <c r="B42" s="144" t="s">
        <v>332</v>
      </c>
      <c r="C42" s="144" t="s">
        <v>299</v>
      </c>
      <c r="D42" s="145"/>
    </row>
    <row r="43" spans="1:4" ht="12" thickBot="1">
      <c r="A43" s="146"/>
      <c r="B43" s="147"/>
      <c r="C43" s="147"/>
      <c r="D43" s="148"/>
    </row>
    <row r="44" spans="1:8" ht="42.75" thickBot="1">
      <c r="A44" s="344" t="s">
        <v>0</v>
      </c>
      <c r="B44" s="344"/>
      <c r="C44" s="1" t="s">
        <v>1</v>
      </c>
      <c r="D44" s="135" t="s">
        <v>337</v>
      </c>
      <c r="E44" s="1" t="s">
        <v>2</v>
      </c>
      <c r="F44" s="1" t="s">
        <v>3</v>
      </c>
      <c r="G44" s="1" t="s">
        <v>249</v>
      </c>
      <c r="H44" s="1" t="s">
        <v>250</v>
      </c>
    </row>
    <row r="45" spans="1:8" ht="12" thickBot="1">
      <c r="A45" s="345">
        <v>0</v>
      </c>
      <c r="B45" s="345"/>
      <c r="C45" s="24">
        <v>0</v>
      </c>
      <c r="D45" s="281" t="s">
        <v>6</v>
      </c>
      <c r="E45" s="188">
        <v>3</v>
      </c>
      <c r="F45" s="188">
        <v>4</v>
      </c>
      <c r="G45" s="188">
        <v>5</v>
      </c>
      <c r="H45" s="188">
        <v>6</v>
      </c>
    </row>
    <row r="46" spans="1:8" ht="11.25">
      <c r="A46" s="290"/>
      <c r="B46" s="290"/>
      <c r="C46" s="293" t="s">
        <v>294</v>
      </c>
      <c r="D46" s="295">
        <f>E46+F46+G46+H46</f>
        <v>0</v>
      </c>
      <c r="E46" s="294"/>
      <c r="F46" s="284"/>
      <c r="G46" s="284"/>
      <c r="H46" s="284"/>
    </row>
    <row r="47" spans="1:8" ht="11.25">
      <c r="A47" s="2"/>
      <c r="B47" s="3"/>
      <c r="C47" s="291" t="s">
        <v>293</v>
      </c>
      <c r="D47" s="296">
        <f>E47+F47+G47+H47</f>
        <v>6565101</v>
      </c>
      <c r="E47" s="292">
        <v>6565101</v>
      </c>
      <c r="F47" s="95"/>
      <c r="G47" s="4"/>
      <c r="H47" s="4"/>
    </row>
    <row r="48" spans="1:8" s="189" customFormat="1" ht="11.25">
      <c r="A48" s="84">
        <v>1211</v>
      </c>
      <c r="B48" s="85">
        <v>121112</v>
      </c>
      <c r="C48" s="150" t="s">
        <v>304</v>
      </c>
      <c r="D48" s="86">
        <f>E48+F48+G48+H48</f>
        <v>6565101</v>
      </c>
      <c r="E48" s="87">
        <f>E46+E47</f>
        <v>6565101</v>
      </c>
      <c r="F48" s="87"/>
      <c r="G48" s="87">
        <f>SUM(G46:G47)</f>
        <v>0</v>
      </c>
      <c r="H48" s="87">
        <f>SUM(H46:H47)</f>
        <v>0</v>
      </c>
    </row>
    <row r="49" spans="1:8" ht="11.25">
      <c r="A49" s="5"/>
      <c r="B49" s="6">
        <v>732100</v>
      </c>
      <c r="C49" s="308" t="s">
        <v>305</v>
      </c>
      <c r="D49" s="65"/>
      <c r="E49" s="7"/>
      <c r="F49" s="68"/>
      <c r="G49" s="327"/>
      <c r="H49" s="68"/>
    </row>
    <row r="50" spans="1:8" ht="11.25">
      <c r="A50" s="309">
        <v>7321</v>
      </c>
      <c r="B50" s="310"/>
      <c r="C50" s="311" t="s">
        <v>305</v>
      </c>
      <c r="D50" s="328">
        <f>E50+F50+G50+H50</f>
        <v>0</v>
      </c>
      <c r="E50" s="312">
        <f>E49</f>
        <v>0</v>
      </c>
      <c r="F50" s="312">
        <f>F49</f>
        <v>0</v>
      </c>
      <c r="G50" s="312">
        <f>G49</f>
        <v>0</v>
      </c>
      <c r="H50" s="312">
        <f>H49</f>
        <v>0</v>
      </c>
    </row>
    <row r="51" spans="1:8" ht="22.5">
      <c r="A51" s="5"/>
      <c r="B51" s="6">
        <v>733142</v>
      </c>
      <c r="C51" s="8" t="s">
        <v>183</v>
      </c>
      <c r="D51" s="80">
        <f>E51+F51+G51+H51</f>
        <v>6000000</v>
      </c>
      <c r="E51" s="9"/>
      <c r="F51" s="9"/>
      <c r="G51" s="79">
        <v>6000000</v>
      </c>
      <c r="H51" s="9"/>
    </row>
    <row r="52" spans="1:8" ht="11.25">
      <c r="A52" s="2"/>
      <c r="B52" s="10">
        <v>733142</v>
      </c>
      <c r="C52" s="149" t="s">
        <v>287</v>
      </c>
      <c r="D52" s="11">
        <v>30000</v>
      </c>
      <c r="E52" s="12"/>
      <c r="F52" s="12"/>
      <c r="G52" s="12">
        <v>30000</v>
      </c>
      <c r="H52" s="12"/>
    </row>
    <row r="53" spans="1:8" ht="11.25">
      <c r="A53" s="88">
        <v>7331</v>
      </c>
      <c r="B53" s="182"/>
      <c r="C53" s="385" t="s">
        <v>7</v>
      </c>
      <c r="D53" s="87">
        <f>SUM(D51:D52)</f>
        <v>6030000</v>
      </c>
      <c r="E53" s="87">
        <f>SUM(E51:E52)</f>
        <v>0</v>
      </c>
      <c r="F53" s="87">
        <f>SUM(F51:F52)</f>
        <v>0</v>
      </c>
      <c r="G53" s="87">
        <f>SUM(G51:G52)</f>
        <v>6030000</v>
      </c>
      <c r="H53" s="87">
        <f>SUM(H51:H52)</f>
        <v>0</v>
      </c>
    </row>
    <row r="54" spans="1:8" ht="22.5">
      <c r="A54" s="5"/>
      <c r="B54" s="10">
        <v>741411</v>
      </c>
      <c r="C54" s="91" t="s">
        <v>181</v>
      </c>
      <c r="D54" s="79">
        <f>E54+F54+G54+H54</f>
        <v>500000</v>
      </c>
      <c r="E54" s="9"/>
      <c r="F54" s="9"/>
      <c r="G54" s="9"/>
      <c r="H54" s="79">
        <v>500000</v>
      </c>
    </row>
    <row r="55" spans="1:8" ht="21">
      <c r="A55" s="88">
        <v>7414</v>
      </c>
      <c r="B55" s="182"/>
      <c r="C55" s="151" t="s">
        <v>181</v>
      </c>
      <c r="D55" s="87">
        <f>D54</f>
        <v>500000</v>
      </c>
      <c r="E55" s="87">
        <f>E54</f>
        <v>0</v>
      </c>
      <c r="F55" s="87">
        <f>F54</f>
        <v>0</v>
      </c>
      <c r="G55" s="87">
        <f>G54</f>
        <v>0</v>
      </c>
      <c r="H55" s="87">
        <f>H54</f>
        <v>500000</v>
      </c>
    </row>
    <row r="56" spans="1:8" ht="11.25">
      <c r="A56" s="13"/>
      <c r="B56" s="236">
        <v>742100</v>
      </c>
      <c r="C56" s="14" t="s">
        <v>252</v>
      </c>
      <c r="D56" s="12">
        <f>E56+F56+G56+H56</f>
        <v>4500000</v>
      </c>
      <c r="E56" s="12"/>
      <c r="F56" s="12"/>
      <c r="G56" s="12"/>
      <c r="H56" s="81">
        <v>4500000</v>
      </c>
    </row>
    <row r="57" spans="1:8" ht="11.25">
      <c r="A57" s="13"/>
      <c r="B57" s="236">
        <v>742100</v>
      </c>
      <c r="C57" s="14" t="s">
        <v>8</v>
      </c>
      <c r="D57" s="12">
        <f>E57+F57+G57+H57</f>
        <v>0</v>
      </c>
      <c r="E57" s="12"/>
      <c r="F57" s="12"/>
      <c r="G57" s="12"/>
      <c r="H57" s="79"/>
    </row>
    <row r="58" spans="1:8" ht="11.25">
      <c r="A58" s="13"/>
      <c r="B58" s="236">
        <v>742100</v>
      </c>
      <c r="C58" s="14" t="s">
        <v>9</v>
      </c>
      <c r="D58" s="12">
        <f>E58+F58+G58+H58</f>
        <v>14000000</v>
      </c>
      <c r="E58" s="12"/>
      <c r="F58" s="12"/>
      <c r="G58" s="12"/>
      <c r="H58" s="79">
        <v>14000000</v>
      </c>
    </row>
    <row r="59" spans="1:8" ht="11.25">
      <c r="A59" s="13"/>
      <c r="B59" s="236">
        <v>742100</v>
      </c>
      <c r="C59" s="14" t="s">
        <v>217</v>
      </c>
      <c r="D59" s="12">
        <f>E59+F59+G59+H59</f>
        <v>13000000</v>
      </c>
      <c r="E59" s="12"/>
      <c r="F59" s="12"/>
      <c r="G59" s="12"/>
      <c r="H59" s="79">
        <v>13000000</v>
      </c>
    </row>
    <row r="60" spans="1:8" ht="11.25">
      <c r="A60" s="13"/>
      <c r="B60" s="236">
        <v>742100</v>
      </c>
      <c r="C60" s="14" t="s">
        <v>10</v>
      </c>
      <c r="D60" s="12">
        <f>E60+F60+G60+H60</f>
        <v>0</v>
      </c>
      <c r="E60" s="12"/>
      <c r="F60" s="12"/>
      <c r="G60" s="12"/>
      <c r="H60" s="79"/>
    </row>
    <row r="61" spans="1:8" ht="21">
      <c r="A61" s="88">
        <v>7421</v>
      </c>
      <c r="B61" s="89"/>
      <c r="C61" s="182" t="s">
        <v>11</v>
      </c>
      <c r="D61" s="87">
        <f>D60+D59+D58+D57+D56</f>
        <v>31500000</v>
      </c>
      <c r="E61" s="87">
        <f>E60+E59+E58+E57+E56</f>
        <v>0</v>
      </c>
      <c r="F61" s="87">
        <f>F60+F59+F58+F57+F56</f>
        <v>0</v>
      </c>
      <c r="G61" s="87">
        <f>G60+G59+G58+G57+G56</f>
        <v>0</v>
      </c>
      <c r="H61" s="87">
        <f>H60+H59+H58+H57+H56</f>
        <v>31500000</v>
      </c>
    </row>
    <row r="62" spans="1:8" ht="22.5">
      <c r="A62" s="5"/>
      <c r="B62" s="105">
        <v>744111</v>
      </c>
      <c r="C62" s="15" t="s">
        <v>12</v>
      </c>
      <c r="D62" s="9">
        <f>E62+F62+G62+H62</f>
        <v>0</v>
      </c>
      <c r="E62" s="9"/>
      <c r="F62" s="9"/>
      <c r="G62" s="79"/>
      <c r="H62" s="7"/>
    </row>
    <row r="63" spans="1:8" ht="21">
      <c r="A63" s="88">
        <v>7441</v>
      </c>
      <c r="B63" s="90"/>
      <c r="C63" s="182" t="s">
        <v>12</v>
      </c>
      <c r="D63" s="87">
        <f>D62</f>
        <v>0</v>
      </c>
      <c r="E63" s="87">
        <f>E62</f>
        <v>0</v>
      </c>
      <c r="F63" s="87">
        <f>F62</f>
        <v>0</v>
      </c>
      <c r="G63" s="87">
        <f>G62</f>
        <v>0</v>
      </c>
      <c r="H63" s="87">
        <f>H62</f>
        <v>0</v>
      </c>
    </row>
    <row r="64" spans="1:8" ht="11.25">
      <c r="A64" s="5"/>
      <c r="B64" s="6">
        <v>745100</v>
      </c>
      <c r="C64" s="15" t="s">
        <v>253</v>
      </c>
      <c r="D64" s="9">
        <f>E64+F64+G64+H64</f>
        <v>4000000</v>
      </c>
      <c r="E64" s="66"/>
      <c r="F64" s="66"/>
      <c r="G64" s="66"/>
      <c r="H64" s="9">
        <v>4000000</v>
      </c>
    </row>
    <row r="65" spans="1:8" ht="13.5" customHeight="1">
      <c r="A65" s="13"/>
      <c r="B65" s="10">
        <v>7451516</v>
      </c>
      <c r="C65" s="14" t="s">
        <v>202</v>
      </c>
      <c r="D65" s="79">
        <f aca="true" t="shared" si="0" ref="D65:D70">E65+F65+G65+H65</f>
        <v>30000</v>
      </c>
      <c r="E65" s="81"/>
      <c r="F65" s="81"/>
      <c r="G65" s="81"/>
      <c r="H65" s="81">
        <v>30000</v>
      </c>
    </row>
    <row r="66" spans="1:8" ht="11.25">
      <c r="A66" s="13"/>
      <c r="B66" s="10">
        <v>7451518</v>
      </c>
      <c r="C66" s="14" t="s">
        <v>13</v>
      </c>
      <c r="D66" s="9">
        <f t="shared" si="0"/>
        <v>0</v>
      </c>
      <c r="E66" s="12"/>
      <c r="F66" s="12"/>
      <c r="G66" s="12"/>
      <c r="H66" s="67"/>
    </row>
    <row r="67" spans="1:8" ht="11.25">
      <c r="A67" s="88">
        <v>7451</v>
      </c>
      <c r="B67" s="90"/>
      <c r="C67" s="182" t="s">
        <v>14</v>
      </c>
      <c r="D67" s="87">
        <f t="shared" si="0"/>
        <v>4030000</v>
      </c>
      <c r="E67" s="87">
        <f>SUM(E65:E66)</f>
        <v>0</v>
      </c>
      <c r="F67" s="87">
        <f>SUM(F65:F66)</f>
        <v>0</v>
      </c>
      <c r="G67" s="87">
        <f>SUM(G65:G66)</f>
        <v>0</v>
      </c>
      <c r="H67" s="87">
        <f>H64+H65+H66</f>
        <v>4030000</v>
      </c>
    </row>
    <row r="68" spans="1:8" ht="11.25">
      <c r="A68" s="17"/>
      <c r="B68" s="18">
        <v>7711111</v>
      </c>
      <c r="C68" s="19" t="s">
        <v>15</v>
      </c>
      <c r="D68" s="20">
        <f t="shared" si="0"/>
        <v>0</v>
      </c>
      <c r="E68" s="20"/>
      <c r="F68" s="20"/>
      <c r="G68" s="21"/>
      <c r="H68" s="20"/>
    </row>
    <row r="69" spans="1:8" ht="11.25">
      <c r="A69" s="22"/>
      <c r="B69" s="6">
        <v>7711112</v>
      </c>
      <c r="C69" s="15" t="s">
        <v>16</v>
      </c>
      <c r="D69" s="12">
        <f t="shared" si="0"/>
        <v>0</v>
      </c>
      <c r="E69" s="12"/>
      <c r="F69" s="12"/>
      <c r="G69" s="9"/>
      <c r="H69" s="12"/>
    </row>
    <row r="70" spans="1:8" ht="11.25">
      <c r="A70" s="22"/>
      <c r="B70" s="6">
        <v>7711113</v>
      </c>
      <c r="C70" s="15" t="s">
        <v>17</v>
      </c>
      <c r="D70" s="12">
        <f t="shared" si="0"/>
        <v>0</v>
      </c>
      <c r="E70" s="12"/>
      <c r="F70" s="12"/>
      <c r="G70" s="9"/>
      <c r="H70" s="12"/>
    </row>
    <row r="71" spans="1:8" ht="21.75" thickBot="1">
      <c r="A71" s="88">
        <v>7711</v>
      </c>
      <c r="B71" s="89"/>
      <c r="C71" s="182" t="s">
        <v>18</v>
      </c>
      <c r="D71" s="87">
        <f>D70+D69+D68</f>
        <v>0</v>
      </c>
      <c r="E71" s="87">
        <f>E70+E69+E68</f>
        <v>0</v>
      </c>
      <c r="F71" s="87">
        <f>F70+F69+F68</f>
        <v>0</v>
      </c>
      <c r="G71" s="87">
        <f>G70+G69+G68</f>
        <v>0</v>
      </c>
      <c r="H71" s="87">
        <f>H70+H69+H68</f>
        <v>0</v>
      </c>
    </row>
    <row r="72" spans="1:8" ht="42.75" thickBot="1">
      <c r="A72" s="344" t="s">
        <v>0</v>
      </c>
      <c r="B72" s="344"/>
      <c r="C72" s="1" t="s">
        <v>1</v>
      </c>
      <c r="D72" s="135" t="s">
        <v>337</v>
      </c>
      <c r="E72" s="1" t="s">
        <v>2</v>
      </c>
      <c r="F72" s="1" t="s">
        <v>3</v>
      </c>
      <c r="G72" s="1" t="s">
        <v>4</v>
      </c>
      <c r="H72" s="1" t="s">
        <v>5</v>
      </c>
    </row>
    <row r="73" spans="1:8" ht="12" thickBot="1">
      <c r="A73" s="345">
        <v>0</v>
      </c>
      <c r="B73" s="345"/>
      <c r="C73" s="24">
        <v>0</v>
      </c>
      <c r="D73" s="188" t="s">
        <v>6</v>
      </c>
      <c r="E73" s="188">
        <v>3</v>
      </c>
      <c r="F73" s="188">
        <v>4</v>
      </c>
      <c r="G73" s="188">
        <v>5</v>
      </c>
      <c r="H73" s="188">
        <v>6</v>
      </c>
    </row>
    <row r="74" spans="1:8" ht="11.25">
      <c r="A74" s="5"/>
      <c r="B74" s="23"/>
      <c r="C74" s="16"/>
      <c r="D74" s="68"/>
      <c r="E74" s="68"/>
      <c r="F74" s="68"/>
      <c r="G74" s="68"/>
      <c r="H74" s="68"/>
    </row>
    <row r="75" spans="1:8" ht="22.5">
      <c r="A75" s="5"/>
      <c r="B75" s="6">
        <v>7721111</v>
      </c>
      <c r="C75" s="15" t="s">
        <v>19</v>
      </c>
      <c r="D75" s="9">
        <f>E75+F75+G75+H75</f>
        <v>0</v>
      </c>
      <c r="E75" s="9"/>
      <c r="F75" s="9"/>
      <c r="G75" s="79">
        <v>0</v>
      </c>
      <c r="H75" s="9"/>
    </row>
    <row r="76" spans="1:8" ht="22.5">
      <c r="A76" s="5"/>
      <c r="B76" s="6">
        <v>7721112</v>
      </c>
      <c r="C76" s="15" t="s">
        <v>20</v>
      </c>
      <c r="D76" s="27">
        <f>E76+F76+G76+H76</f>
        <v>0</v>
      </c>
      <c r="E76" s="27"/>
      <c r="F76" s="9"/>
      <c r="G76" s="9"/>
      <c r="H76" s="9"/>
    </row>
    <row r="77" spans="1:8" ht="22.5">
      <c r="A77" s="5"/>
      <c r="B77" s="6">
        <v>7721113</v>
      </c>
      <c r="C77" s="15" t="s">
        <v>21</v>
      </c>
      <c r="D77" s="77">
        <f>E77+F77+G77+H77</f>
        <v>0</v>
      </c>
      <c r="E77" s="77"/>
      <c r="F77" s="116"/>
      <c r="G77" s="9"/>
      <c r="H77" s="9"/>
    </row>
    <row r="78" spans="1:8" ht="21">
      <c r="A78" s="88">
        <v>7721</v>
      </c>
      <c r="B78" s="89"/>
      <c r="C78" s="182" t="s">
        <v>22</v>
      </c>
      <c r="D78" s="119">
        <f>D77+D76+D75</f>
        <v>0</v>
      </c>
      <c r="E78" s="119">
        <f>E77+E76+E75</f>
        <v>0</v>
      </c>
      <c r="F78" s="117">
        <f>F77+F76+F75</f>
        <v>0</v>
      </c>
      <c r="G78" s="87">
        <f>G77+G76+G75</f>
        <v>0</v>
      </c>
      <c r="H78" s="87">
        <f>H77+H76+H75</f>
        <v>0</v>
      </c>
    </row>
    <row r="79" spans="1:8" ht="11.25">
      <c r="A79" s="13"/>
      <c r="B79" s="10"/>
      <c r="C79" s="14"/>
      <c r="D79" s="97"/>
      <c r="E79" s="97"/>
      <c r="F79" s="70"/>
      <c r="G79" s="67"/>
      <c r="H79" s="67"/>
    </row>
    <row r="80" spans="1:8" ht="11.25">
      <c r="A80" s="237"/>
      <c r="B80" s="236">
        <v>781111101</v>
      </c>
      <c r="C80" s="15" t="s">
        <v>23</v>
      </c>
      <c r="D80" s="118">
        <f>E80+F80+G80+H80</f>
        <v>948439775</v>
      </c>
      <c r="E80" s="136">
        <v>948439775</v>
      </c>
      <c r="F80" s="67"/>
      <c r="G80" s="67"/>
      <c r="H80" s="67"/>
    </row>
    <row r="81" spans="1:8" ht="11.25">
      <c r="A81" s="237"/>
      <c r="B81" s="236">
        <v>781111102</v>
      </c>
      <c r="C81" s="387" t="s">
        <v>24</v>
      </c>
      <c r="D81" s="114">
        <f aca="true" t="shared" si="1" ref="D81:D98">E81+F81+G81+H81</f>
        <v>37714000</v>
      </c>
      <c r="E81" s="134">
        <v>37714000</v>
      </c>
      <c r="F81" s="67"/>
      <c r="G81" s="67"/>
      <c r="H81" s="67"/>
    </row>
    <row r="82" spans="1:8" ht="11.25">
      <c r="A82" s="237"/>
      <c r="B82" s="386">
        <v>781111103</v>
      </c>
      <c r="C82" s="388" t="s">
        <v>25</v>
      </c>
      <c r="D82" s="114">
        <f>E82+F82+G82+H82</f>
        <v>34816000</v>
      </c>
      <c r="E82" s="134">
        <v>34816000</v>
      </c>
      <c r="F82" s="67"/>
      <c r="G82" s="67"/>
      <c r="H82" s="67"/>
    </row>
    <row r="83" spans="1:8" ht="11.25">
      <c r="A83" s="237"/>
      <c r="B83" s="238">
        <v>78111102</v>
      </c>
      <c r="C83" s="19" t="s">
        <v>26</v>
      </c>
      <c r="D83" s="114">
        <f>E83+F83+G83+H83</f>
        <v>9000000</v>
      </c>
      <c r="E83" s="137">
        <v>9000000</v>
      </c>
      <c r="F83" s="67"/>
      <c r="G83" s="67"/>
      <c r="H83" s="67"/>
    </row>
    <row r="84" spans="1:8" ht="11.25">
      <c r="A84" s="237"/>
      <c r="B84" s="236">
        <v>781111104</v>
      </c>
      <c r="C84" s="15" t="s">
        <v>27</v>
      </c>
      <c r="D84" s="69">
        <f t="shared" si="1"/>
        <v>33715000</v>
      </c>
      <c r="E84" s="132">
        <v>33715000</v>
      </c>
      <c r="F84" s="70"/>
      <c r="G84" s="67"/>
      <c r="H84" s="67"/>
    </row>
    <row r="85" spans="1:8" ht="11.25">
      <c r="A85" s="237"/>
      <c r="B85" s="236">
        <v>781111106</v>
      </c>
      <c r="C85" s="15" t="s">
        <v>28</v>
      </c>
      <c r="D85" s="69">
        <f t="shared" si="1"/>
        <v>21049000</v>
      </c>
      <c r="E85" s="132">
        <v>21049000</v>
      </c>
      <c r="F85" s="102"/>
      <c r="G85" s="67"/>
      <c r="H85" s="67"/>
    </row>
    <row r="86" spans="1:8" ht="22.5">
      <c r="A86" s="237"/>
      <c r="B86" s="236">
        <v>781111106</v>
      </c>
      <c r="C86" s="15" t="s">
        <v>199</v>
      </c>
      <c r="D86" s="69">
        <f t="shared" si="1"/>
        <v>1517000</v>
      </c>
      <c r="E86" s="92">
        <v>1517000</v>
      </c>
      <c r="F86" s="102"/>
      <c r="G86" s="67"/>
      <c r="H86" s="67"/>
    </row>
    <row r="87" spans="1:8" ht="11.25">
      <c r="A87" s="237"/>
      <c r="B87" s="236">
        <v>781111106</v>
      </c>
      <c r="C87" s="15" t="s">
        <v>29</v>
      </c>
      <c r="D87" s="69">
        <f t="shared" si="1"/>
        <v>12500000</v>
      </c>
      <c r="E87" s="108">
        <v>12500000</v>
      </c>
      <c r="F87" s="102"/>
      <c r="G87" s="67"/>
      <c r="H87" s="67"/>
    </row>
    <row r="88" spans="1:8" ht="11.25">
      <c r="A88" s="237"/>
      <c r="B88" s="236">
        <v>781111106</v>
      </c>
      <c r="C88" s="15" t="s">
        <v>30</v>
      </c>
      <c r="D88" s="69">
        <f t="shared" si="1"/>
        <v>3000000</v>
      </c>
      <c r="E88" s="108">
        <v>3000000</v>
      </c>
      <c r="F88" s="102"/>
      <c r="G88" s="67"/>
      <c r="H88" s="67"/>
    </row>
    <row r="89" spans="1:8" ht="11.25">
      <c r="A89" s="237"/>
      <c r="B89" s="236">
        <v>781111106</v>
      </c>
      <c r="C89" s="15" t="s">
        <v>31</v>
      </c>
      <c r="D89" s="69">
        <f t="shared" si="1"/>
        <v>4900000</v>
      </c>
      <c r="E89" s="108">
        <v>4900000</v>
      </c>
      <c r="F89" s="102"/>
      <c r="G89" s="67"/>
      <c r="H89" s="67"/>
    </row>
    <row r="90" spans="1:8" ht="11.25">
      <c r="A90" s="237"/>
      <c r="B90" s="236">
        <v>781111106</v>
      </c>
      <c r="C90" s="15" t="s">
        <v>32</v>
      </c>
      <c r="D90" s="69">
        <f t="shared" si="1"/>
        <v>300000</v>
      </c>
      <c r="E90" s="108">
        <v>300000</v>
      </c>
      <c r="F90" s="102"/>
      <c r="G90" s="67"/>
      <c r="H90" s="67"/>
    </row>
    <row r="91" spans="1:8" ht="11.25">
      <c r="A91" s="237"/>
      <c r="B91" s="236">
        <v>781111107</v>
      </c>
      <c r="C91" s="15" t="s">
        <v>33</v>
      </c>
      <c r="D91" s="69">
        <f t="shared" si="1"/>
        <v>21620000</v>
      </c>
      <c r="E91" s="108">
        <v>21620000</v>
      </c>
      <c r="F91" s="102"/>
      <c r="G91" s="12"/>
      <c r="H91" s="67"/>
    </row>
    <row r="92" spans="1:8" ht="11.25">
      <c r="A92" s="237"/>
      <c r="B92" s="236" t="s">
        <v>34</v>
      </c>
      <c r="C92" s="15" t="s">
        <v>251</v>
      </c>
      <c r="D92" s="69">
        <f t="shared" si="1"/>
        <v>7767000</v>
      </c>
      <c r="E92" s="108">
        <v>7767000</v>
      </c>
      <c r="F92" s="102"/>
      <c r="G92" s="67"/>
      <c r="H92" s="67"/>
    </row>
    <row r="93" spans="1:8" ht="11.25">
      <c r="A93" s="237"/>
      <c r="B93" s="236">
        <v>781111</v>
      </c>
      <c r="C93" s="15" t="s">
        <v>303</v>
      </c>
      <c r="D93" s="69">
        <f t="shared" si="1"/>
        <v>1400000</v>
      </c>
      <c r="E93" s="108">
        <v>1400000</v>
      </c>
      <c r="F93" s="102"/>
      <c r="G93" s="67"/>
      <c r="H93" s="67"/>
    </row>
    <row r="94" spans="1:8" ht="11.25">
      <c r="A94" s="237" t="s">
        <v>321</v>
      </c>
      <c r="B94" s="236">
        <v>781111</v>
      </c>
      <c r="C94" s="15" t="s">
        <v>316</v>
      </c>
      <c r="D94" s="69">
        <f>SUM(E94:H94)</f>
        <v>0</v>
      </c>
      <c r="E94" s="108"/>
      <c r="F94" s="323"/>
      <c r="G94" s="67"/>
      <c r="H94" s="67"/>
    </row>
    <row r="95" spans="1:8" ht="12">
      <c r="A95" s="237" t="s">
        <v>322</v>
      </c>
      <c r="B95" s="236">
        <v>781111</v>
      </c>
      <c r="C95" s="35" t="s">
        <v>320</v>
      </c>
      <c r="D95" s="69">
        <f>SUM(E95:H95)</f>
        <v>0</v>
      </c>
      <c r="E95" s="108"/>
      <c r="F95" s="323"/>
      <c r="G95" s="67"/>
      <c r="H95" s="67"/>
    </row>
    <row r="96" spans="1:8" ht="12">
      <c r="A96" s="237">
        <v>915</v>
      </c>
      <c r="B96" s="236">
        <v>781111</v>
      </c>
      <c r="C96" s="35" t="s">
        <v>323</v>
      </c>
      <c r="D96" s="69">
        <f>SUM(E96,F96,G96,H96)</f>
        <v>0</v>
      </c>
      <c r="E96" s="108"/>
      <c r="F96" s="323"/>
      <c r="G96" s="67"/>
      <c r="H96" s="67"/>
    </row>
    <row r="97" spans="1:8" ht="11.25">
      <c r="A97" s="237"/>
      <c r="B97" s="236">
        <v>7811112</v>
      </c>
      <c r="C97" s="15" t="s">
        <v>35</v>
      </c>
      <c r="D97" s="69">
        <f t="shared" si="1"/>
        <v>429000</v>
      </c>
      <c r="E97" s="101"/>
      <c r="F97" s="134">
        <v>429000</v>
      </c>
      <c r="G97" s="67"/>
      <c r="H97" s="67"/>
    </row>
    <row r="98" spans="1:8" ht="11.25">
      <c r="A98" s="237"/>
      <c r="B98" s="236">
        <v>781111101</v>
      </c>
      <c r="C98" s="15" t="s">
        <v>23</v>
      </c>
      <c r="D98" s="69">
        <f t="shared" si="1"/>
        <v>146070110</v>
      </c>
      <c r="E98" s="101"/>
      <c r="F98" s="116">
        <v>146070110</v>
      </c>
      <c r="G98" s="67"/>
      <c r="H98" s="67"/>
    </row>
    <row r="99" spans="1:8" ht="11.25">
      <c r="A99" s="237"/>
      <c r="B99" s="236">
        <v>781111103</v>
      </c>
      <c r="C99" s="15" t="s">
        <v>25</v>
      </c>
      <c r="D99" s="341">
        <f>F99</f>
        <v>6569000</v>
      </c>
      <c r="E99" s="109"/>
      <c r="F99" s="342">
        <v>6569000</v>
      </c>
      <c r="G99" s="67"/>
      <c r="H99" s="67"/>
    </row>
    <row r="100" spans="1:8" ht="11.25">
      <c r="A100" s="237"/>
      <c r="B100" s="236">
        <v>781111104</v>
      </c>
      <c r="C100" s="15" t="s">
        <v>27</v>
      </c>
      <c r="D100" s="341"/>
      <c r="E100" s="101"/>
      <c r="F100" s="342"/>
      <c r="G100" s="67"/>
      <c r="H100" s="67"/>
    </row>
    <row r="101" spans="1:8" ht="11.25">
      <c r="A101" s="239"/>
      <c r="B101" s="236">
        <v>781111106</v>
      </c>
      <c r="C101" s="15" t="s">
        <v>28</v>
      </c>
      <c r="D101" s="341"/>
      <c r="E101" s="103"/>
      <c r="F101" s="342"/>
      <c r="G101" s="66"/>
      <c r="H101" s="66"/>
    </row>
    <row r="102" spans="1:8" ht="11.25">
      <c r="A102" s="237"/>
      <c r="B102" s="236">
        <v>781111106</v>
      </c>
      <c r="C102" s="14" t="s">
        <v>29</v>
      </c>
      <c r="D102" s="20">
        <f>E102+F102+G102+H102</f>
        <v>1500000</v>
      </c>
      <c r="E102" s="96"/>
      <c r="F102" s="79">
        <v>1500000</v>
      </c>
      <c r="G102" s="67"/>
      <c r="H102" s="67"/>
    </row>
    <row r="103" spans="1:8" ht="11.25">
      <c r="A103" s="237"/>
      <c r="B103" s="236">
        <v>781111106</v>
      </c>
      <c r="C103" s="15" t="s">
        <v>30</v>
      </c>
      <c r="D103" s="12">
        <f>E103+F103+G103+H103</f>
        <v>1200000</v>
      </c>
      <c r="E103" s="79"/>
      <c r="F103" s="79">
        <v>1200000</v>
      </c>
      <c r="G103" s="67"/>
      <c r="H103" s="67"/>
    </row>
    <row r="104" spans="1:8" ht="11.25">
      <c r="A104" s="237"/>
      <c r="B104" s="236">
        <v>781111106</v>
      </c>
      <c r="C104" s="15" t="s">
        <v>32</v>
      </c>
      <c r="D104" s="12">
        <f>E104+F104+G104+H104</f>
        <v>200000</v>
      </c>
      <c r="E104" s="12"/>
      <c r="F104" s="9">
        <v>200000</v>
      </c>
      <c r="G104" s="67"/>
      <c r="H104" s="67"/>
    </row>
    <row r="105" spans="1:8" ht="12" thickBot="1">
      <c r="A105" s="297"/>
      <c r="B105" s="236">
        <v>781111</v>
      </c>
      <c r="C105" s="15" t="s">
        <v>303</v>
      </c>
      <c r="D105" s="270">
        <f>E105+F105+G105+H105</f>
        <v>200000</v>
      </c>
      <c r="E105" s="270"/>
      <c r="F105" s="123">
        <v>200000</v>
      </c>
      <c r="G105" s="298"/>
      <c r="H105" s="298"/>
    </row>
    <row r="106" spans="1:8" ht="42.75" thickBot="1">
      <c r="A106" s="344" t="s">
        <v>0</v>
      </c>
      <c r="B106" s="344"/>
      <c r="C106" s="1" t="s">
        <v>1</v>
      </c>
      <c r="D106" s="135" t="s">
        <v>337</v>
      </c>
      <c r="E106" s="1" t="s">
        <v>2</v>
      </c>
      <c r="F106" s="1" t="s">
        <v>3</v>
      </c>
      <c r="G106" s="1" t="s">
        <v>249</v>
      </c>
      <c r="H106" s="1" t="s">
        <v>5</v>
      </c>
    </row>
    <row r="107" spans="1:8" ht="12" thickBot="1">
      <c r="A107" s="345">
        <v>0</v>
      </c>
      <c r="B107" s="345"/>
      <c r="C107" s="24">
        <v>0</v>
      </c>
      <c r="D107" s="188" t="s">
        <v>6</v>
      </c>
      <c r="E107" s="188">
        <v>3</v>
      </c>
      <c r="F107" s="188">
        <v>4</v>
      </c>
      <c r="G107" s="188">
        <v>5</v>
      </c>
      <c r="H107" s="188">
        <v>6</v>
      </c>
    </row>
    <row r="108" spans="1:8" ht="11.25">
      <c r="A108" s="237"/>
      <c r="B108" s="236">
        <v>781111106</v>
      </c>
      <c r="C108" s="14" t="s">
        <v>31</v>
      </c>
      <c r="D108" s="81">
        <f>E108+F108+G108+H108</f>
        <v>1080000</v>
      </c>
      <c r="E108" s="81"/>
      <c r="F108" s="79">
        <v>1080000</v>
      </c>
      <c r="G108" s="67"/>
      <c r="H108" s="67"/>
    </row>
    <row r="109" spans="1:8" ht="11.25">
      <c r="A109" s="237"/>
      <c r="B109" s="236">
        <v>781111107</v>
      </c>
      <c r="C109" s="14" t="s">
        <v>33</v>
      </c>
      <c r="D109" s="12">
        <f>E109+F109+G109+H109</f>
        <v>2886000</v>
      </c>
      <c r="E109" s="12"/>
      <c r="F109" s="79">
        <v>2886000</v>
      </c>
      <c r="G109" s="67"/>
      <c r="H109" s="67"/>
    </row>
    <row r="110" spans="1:8" ht="11.25">
      <c r="A110" s="88">
        <v>7811</v>
      </c>
      <c r="B110" s="89"/>
      <c r="C110" s="182" t="s">
        <v>36</v>
      </c>
      <c r="D110" s="87">
        <f>D109+D108+D104+D103+D102+D99+D98+D97+D96+D95+D94+D93+D92+D91+D90+D89+D88+D87+D86+D85+D84+D83+D82+D81+D80+D105</f>
        <v>1297871885</v>
      </c>
      <c r="E110" s="87">
        <f>E109+E108+E104+E103+E102+E101+E99+E98+E97+E96+E95+E94+E93+E92+E91+E90+E89+E88+E87+E86+E85+E84+E83+E82+E81+E80</f>
        <v>1137737775</v>
      </c>
      <c r="F110" s="87">
        <f>F109+F108+F104+F103+F102+F99+F98+F97+F96+F95+F94+F105</f>
        <v>160134110</v>
      </c>
      <c r="G110" s="87">
        <f>G109+G108+G104+G103+G102+G99+G98+G97+G96+G93+G92+G91+G89+G88+G87+G85+G84+G82+G81+G80</f>
        <v>0</v>
      </c>
      <c r="H110" s="87">
        <f>H109+H108+H104+H103+H102+H99+H98+H97+H96+H93+H92+H91+H89+H88+H87+H85+H84+H82+H81+H80</f>
        <v>0</v>
      </c>
    </row>
    <row r="111" spans="1:8" ht="11.25">
      <c r="A111" s="13"/>
      <c r="B111" s="10"/>
      <c r="C111" s="3"/>
      <c r="D111" s="67"/>
      <c r="E111" s="67"/>
      <c r="F111" s="67"/>
      <c r="G111" s="67"/>
      <c r="H111" s="67"/>
    </row>
    <row r="112" spans="1:8" ht="11.25">
      <c r="A112" s="13"/>
      <c r="B112" s="10">
        <v>791111</v>
      </c>
      <c r="C112" s="14" t="s">
        <v>179</v>
      </c>
      <c r="D112" s="81">
        <f>E112+F112+G112+H112</f>
        <v>0</v>
      </c>
      <c r="E112" s="12"/>
      <c r="F112" s="12"/>
      <c r="G112" s="81"/>
      <c r="H112" s="12"/>
    </row>
    <row r="113" spans="1:8" ht="11.25">
      <c r="A113" s="153"/>
      <c r="B113" s="16"/>
      <c r="C113" s="8"/>
      <c r="D113" s="9"/>
      <c r="E113" s="9"/>
      <c r="F113" s="9"/>
      <c r="G113" s="9"/>
      <c r="H113" s="9"/>
    </row>
    <row r="114" spans="1:8" ht="11.25">
      <c r="A114" s="88">
        <v>7911</v>
      </c>
      <c r="B114" s="183"/>
      <c r="C114" s="182" t="s">
        <v>37</v>
      </c>
      <c r="D114" s="87">
        <f>D112</f>
        <v>0</v>
      </c>
      <c r="E114" s="87">
        <f>E112</f>
        <v>0</v>
      </c>
      <c r="F114" s="87">
        <f>F112</f>
        <v>0</v>
      </c>
      <c r="G114" s="87">
        <f>G112</f>
        <v>0</v>
      </c>
      <c r="H114" s="87">
        <f>H112</f>
        <v>0</v>
      </c>
    </row>
    <row r="115" spans="1:8" ht="11.25">
      <c r="A115" s="5"/>
      <c r="B115" s="25"/>
      <c r="C115" s="15"/>
      <c r="D115" s="66"/>
      <c r="E115" s="66"/>
      <c r="F115" s="66"/>
      <c r="G115" s="66"/>
      <c r="H115" s="66"/>
    </row>
    <row r="116" spans="1:8" ht="11.25">
      <c r="A116" s="5"/>
      <c r="B116" s="10">
        <v>811122</v>
      </c>
      <c r="C116" s="91" t="s">
        <v>38</v>
      </c>
      <c r="D116" s="9">
        <f>E116+F116+G116+H116</f>
        <v>0</v>
      </c>
      <c r="E116" s="9"/>
      <c r="F116" s="9"/>
      <c r="G116" s="9"/>
      <c r="H116" s="9"/>
    </row>
    <row r="117" spans="1:8" ht="11.25">
      <c r="A117" s="88">
        <v>8121</v>
      </c>
      <c r="B117" s="183"/>
      <c r="C117" s="182" t="s">
        <v>204</v>
      </c>
      <c r="D117" s="87">
        <f>D118+D119</f>
        <v>0</v>
      </c>
      <c r="E117" s="87">
        <f>+E116</f>
        <v>0</v>
      </c>
      <c r="F117" s="87">
        <f>+F116</f>
        <v>0</v>
      </c>
      <c r="G117" s="87">
        <f>+G116</f>
        <v>0</v>
      </c>
      <c r="H117" s="87">
        <f>H119+H118</f>
        <v>0</v>
      </c>
    </row>
    <row r="118" spans="1:8" ht="11.25">
      <c r="A118" s="125"/>
      <c r="B118" s="126"/>
      <c r="C118" s="127"/>
      <c r="D118" s="128"/>
      <c r="E118" s="129"/>
      <c r="F118" s="129"/>
      <c r="G118" s="129"/>
      <c r="H118" s="129"/>
    </row>
    <row r="119" spans="1:8" ht="15.75" customHeight="1">
      <c r="A119" s="125"/>
      <c r="B119" s="130">
        <v>812100</v>
      </c>
      <c r="C119" s="131" t="s">
        <v>203</v>
      </c>
      <c r="D119" s="128">
        <f>E119+F119+G119+H119</f>
        <v>0</v>
      </c>
      <c r="E119" s="129"/>
      <c r="F119" s="129"/>
      <c r="G119" s="129"/>
      <c r="H119" s="133"/>
    </row>
    <row r="120" spans="1:8" ht="13.5" customHeight="1">
      <c r="A120" s="88">
        <v>8131</v>
      </c>
      <c r="B120" s="183"/>
      <c r="C120" s="182" t="s">
        <v>254</v>
      </c>
      <c r="D120" s="86">
        <f>E120+F120+G120+H120</f>
        <v>100000</v>
      </c>
      <c r="E120" s="86">
        <f>E119</f>
        <v>0</v>
      </c>
      <c r="F120" s="86">
        <f>F119</f>
        <v>0</v>
      </c>
      <c r="G120" s="86">
        <f>G119</f>
        <v>0</v>
      </c>
      <c r="H120" s="86">
        <f>H121</f>
        <v>100000</v>
      </c>
    </row>
    <row r="121" spans="1:8" ht="11.25">
      <c r="A121" s="26"/>
      <c r="B121" s="25">
        <v>813100</v>
      </c>
      <c r="C121" s="15" t="s">
        <v>254</v>
      </c>
      <c r="D121" s="21">
        <f>E121+F121+G121+H121</f>
        <v>100000</v>
      </c>
      <c r="E121" s="66"/>
      <c r="F121" s="66"/>
      <c r="G121" s="66"/>
      <c r="H121" s="9">
        <v>100000</v>
      </c>
    </row>
    <row r="122" spans="1:9" ht="11.25">
      <c r="A122" s="201">
        <v>1</v>
      </c>
      <c r="B122" s="202"/>
      <c r="C122" s="203" t="s">
        <v>289</v>
      </c>
      <c r="D122" s="204">
        <f>E122+F122+G122+H122</f>
        <v>6565101</v>
      </c>
      <c r="E122" s="210">
        <f>E48</f>
        <v>6565101</v>
      </c>
      <c r="F122" s="210">
        <f>F48</f>
        <v>0</v>
      </c>
      <c r="G122" s="210">
        <f>G48</f>
        <v>0</v>
      </c>
      <c r="H122" s="210">
        <f>H48</f>
        <v>0</v>
      </c>
      <c r="I122" s="98"/>
    </row>
    <row r="123" spans="1:8" ht="11.25">
      <c r="A123" s="201">
        <v>7</v>
      </c>
      <c r="B123" s="205"/>
      <c r="C123" s="206" t="s">
        <v>39</v>
      </c>
      <c r="D123" s="204">
        <f>E123+F123+G123+H123</f>
        <v>1339931885</v>
      </c>
      <c r="E123" s="204">
        <f>+E114+E110+E78+E71+E67+E63+E61+E55+E53</f>
        <v>1137737775</v>
      </c>
      <c r="F123" s="204">
        <f>+F114+F110+F78+F71+F67+F63+F61+F55+F53</f>
        <v>160134110</v>
      </c>
      <c r="G123" s="204">
        <f>G50+G53+G63+G110+G114</f>
        <v>6030000</v>
      </c>
      <c r="H123" s="204">
        <f>+H114+H110+H78+H71+H67+H63+H61+H55+H53</f>
        <v>36030000</v>
      </c>
    </row>
    <row r="124" spans="1:8" ht="11.25">
      <c r="A124" s="201">
        <v>8</v>
      </c>
      <c r="B124" s="205"/>
      <c r="C124" s="206" t="s">
        <v>40</v>
      </c>
      <c r="D124" s="204">
        <f>D120+D117</f>
        <v>100000</v>
      </c>
      <c r="E124" s="204">
        <f>E120+E117</f>
        <v>0</v>
      </c>
      <c r="F124" s="204">
        <f>F120+F117</f>
        <v>0</v>
      </c>
      <c r="G124" s="204">
        <f>G120+G117</f>
        <v>0</v>
      </c>
      <c r="H124" s="204">
        <f>H120+H117</f>
        <v>100000</v>
      </c>
    </row>
    <row r="125" spans="1:8" ht="12" thickBot="1">
      <c r="A125" s="207"/>
      <c r="B125" s="208"/>
      <c r="C125" s="209"/>
      <c r="D125" s="123"/>
      <c r="E125" s="211"/>
      <c r="F125" s="211"/>
      <c r="G125" s="211"/>
      <c r="H125" s="211"/>
    </row>
    <row r="126" spans="1:8" ht="14.25" customHeight="1" thickBot="1" thickTop="1">
      <c r="A126" s="346" t="s">
        <v>198</v>
      </c>
      <c r="B126" s="347"/>
      <c r="C126" s="154" t="s">
        <v>41</v>
      </c>
      <c r="D126" s="115">
        <f>E126+F126+G126+H126</f>
        <v>1346596986</v>
      </c>
      <c r="E126" s="115">
        <f>+E124+E123+E122</f>
        <v>1144302876</v>
      </c>
      <c r="F126" s="115">
        <f>+F124+F123+F122</f>
        <v>160134110</v>
      </c>
      <c r="G126" s="115">
        <f>+G124+G123+G122</f>
        <v>6030000</v>
      </c>
      <c r="H126" s="115">
        <f>+H124+H123+H122</f>
        <v>36130000</v>
      </c>
    </row>
    <row r="127" spans="1:8" ht="12" thickTop="1">
      <c r="A127" s="155"/>
      <c r="B127" s="156"/>
      <c r="C127" s="156"/>
      <c r="D127" s="94"/>
      <c r="E127" s="28"/>
      <c r="F127" s="29"/>
      <c r="G127" s="30"/>
      <c r="H127" s="29"/>
    </row>
    <row r="128" spans="1:8" ht="11.25">
      <c r="A128" s="155"/>
      <c r="B128" s="156"/>
      <c r="C128" s="156"/>
      <c r="D128" s="94"/>
      <c r="E128" s="28"/>
      <c r="F128" s="29"/>
      <c r="G128" s="30"/>
      <c r="H128" s="29"/>
    </row>
    <row r="129" spans="1:8" ht="11.25">
      <c r="A129" s="155"/>
      <c r="B129" s="156"/>
      <c r="C129" s="156"/>
      <c r="D129" s="94"/>
      <c r="E129" s="28"/>
      <c r="F129" s="29"/>
      <c r="G129" s="30"/>
      <c r="H129" s="29"/>
    </row>
    <row r="130" spans="1:8" ht="11.25">
      <c r="A130" s="155"/>
      <c r="B130" s="156"/>
      <c r="C130" s="156"/>
      <c r="D130" s="94"/>
      <c r="E130" s="28"/>
      <c r="F130" s="29"/>
      <c r="G130" s="30"/>
      <c r="H130" s="29"/>
    </row>
    <row r="131" spans="1:8" ht="11.25">
      <c r="A131" s="155"/>
      <c r="B131" s="156"/>
      <c r="C131" s="156"/>
      <c r="D131" s="94"/>
      <c r="E131" s="28"/>
      <c r="F131" s="29"/>
      <c r="G131" s="30"/>
      <c r="H131" s="29"/>
    </row>
    <row r="132" spans="1:8" ht="11.25">
      <c r="A132" s="155"/>
      <c r="B132" s="156"/>
      <c r="C132" s="156"/>
      <c r="D132" s="94"/>
      <c r="E132" s="28"/>
      <c r="F132" s="29"/>
      <c r="G132" s="30"/>
      <c r="H132" s="29"/>
    </row>
    <row r="133" spans="1:8" ht="11.25">
      <c r="A133" s="155"/>
      <c r="B133" s="156"/>
      <c r="C133" s="156"/>
      <c r="D133" s="94"/>
      <c r="E133" s="28"/>
      <c r="F133" s="29"/>
      <c r="G133" s="30"/>
      <c r="H133" s="29"/>
    </row>
    <row r="134" spans="1:8" ht="11.25">
      <c r="A134" s="155"/>
      <c r="B134" s="156"/>
      <c r="C134" s="156"/>
      <c r="D134" s="94"/>
      <c r="E134" s="28"/>
      <c r="F134" s="29"/>
      <c r="G134" s="30"/>
      <c r="H134" s="29"/>
    </row>
    <row r="135" spans="1:8" ht="11.25">
      <c r="A135" s="155"/>
      <c r="B135" s="156"/>
      <c r="C135" s="156"/>
      <c r="D135" s="94"/>
      <c r="E135" s="28"/>
      <c r="F135" s="29"/>
      <c r="G135" s="30"/>
      <c r="H135" s="29"/>
    </row>
    <row r="136" spans="1:8" ht="11.25">
      <c r="A136" s="155"/>
      <c r="B136" s="156"/>
      <c r="C136" s="156"/>
      <c r="D136" s="94"/>
      <c r="E136" s="28"/>
      <c r="F136" s="29"/>
      <c r="G136" s="30"/>
      <c r="H136" s="29"/>
    </row>
    <row r="137" spans="1:8" ht="11.25">
      <c r="A137" s="155"/>
      <c r="B137" s="156"/>
      <c r="C137" s="156"/>
      <c r="D137" s="94"/>
      <c r="E137" s="28"/>
      <c r="F137" s="29"/>
      <c r="G137" s="30"/>
      <c r="H137" s="29"/>
    </row>
    <row r="138" spans="1:8" ht="11.25">
      <c r="A138" s="155"/>
      <c r="B138" s="156"/>
      <c r="C138" s="156"/>
      <c r="D138" s="94"/>
      <c r="E138" s="28"/>
      <c r="F138" s="29"/>
      <c r="G138" s="30"/>
      <c r="H138" s="29"/>
    </row>
    <row r="139" spans="1:8" ht="11.25">
      <c r="A139" s="155"/>
      <c r="B139" s="156"/>
      <c r="C139" s="156"/>
      <c r="D139" s="94"/>
      <c r="E139" s="28"/>
      <c r="F139" s="29"/>
      <c r="G139" s="30"/>
      <c r="H139" s="29"/>
    </row>
    <row r="140" spans="1:8" ht="11.25">
      <c r="A140" s="155"/>
      <c r="B140" s="156"/>
      <c r="C140" s="156"/>
      <c r="D140" s="94"/>
      <c r="E140" s="28"/>
      <c r="F140" s="29"/>
      <c r="G140" s="30"/>
      <c r="H140" s="29"/>
    </row>
    <row r="141" spans="1:8" ht="11.25">
      <c r="A141" s="155"/>
      <c r="B141" s="156"/>
      <c r="C141" s="156"/>
      <c r="D141" s="94"/>
      <c r="E141" s="28"/>
      <c r="F141" s="29"/>
      <c r="G141" s="30"/>
      <c r="H141" s="29"/>
    </row>
    <row r="142" spans="1:8" ht="11.25">
      <c r="A142" s="155"/>
      <c r="B142" s="156"/>
      <c r="C142" s="156"/>
      <c r="D142" s="94"/>
      <c r="E142" s="28"/>
      <c r="F142" s="29"/>
      <c r="G142" s="30"/>
      <c r="H142" s="29"/>
    </row>
    <row r="143" spans="1:8" ht="11.25">
      <c r="A143" s="155"/>
      <c r="B143" s="156"/>
      <c r="C143" s="156"/>
      <c r="D143" s="94"/>
      <c r="E143" s="28"/>
      <c r="F143" s="29"/>
      <c r="G143" s="30"/>
      <c r="H143" s="29"/>
    </row>
    <row r="144" spans="1:8" ht="11.25">
      <c r="A144" s="155"/>
      <c r="B144" s="156"/>
      <c r="C144" s="156"/>
      <c r="D144" s="94"/>
      <c r="E144" s="28"/>
      <c r="F144" s="29"/>
      <c r="G144" s="30"/>
      <c r="H144" s="29"/>
    </row>
    <row r="145" spans="1:8" ht="11.25">
      <c r="A145" s="155"/>
      <c r="B145" s="156"/>
      <c r="C145" s="156"/>
      <c r="D145" s="94"/>
      <c r="E145" s="28"/>
      <c r="F145" s="29"/>
      <c r="G145" s="30"/>
      <c r="H145" s="29"/>
    </row>
    <row r="146" spans="1:8" ht="11.25">
      <c r="A146" s="155"/>
      <c r="B146" s="156"/>
      <c r="C146" s="156"/>
      <c r="D146" s="94"/>
      <c r="E146" s="28"/>
      <c r="F146" s="29"/>
      <c r="G146" s="30"/>
      <c r="H146" s="29"/>
    </row>
    <row r="147" spans="1:8" ht="11.25">
      <c r="A147" s="155"/>
      <c r="B147" s="156"/>
      <c r="C147" s="156"/>
      <c r="D147" s="94"/>
      <c r="E147" s="28"/>
      <c r="F147" s="29"/>
      <c r="G147" s="30"/>
      <c r="H147" s="29"/>
    </row>
    <row r="148" spans="1:8" ht="11.25">
      <c r="A148" s="155"/>
      <c r="B148" s="156"/>
      <c r="C148" s="156"/>
      <c r="D148" s="94"/>
      <c r="E148" s="28"/>
      <c r="F148" s="29"/>
      <c r="G148" s="30"/>
      <c r="H148" s="29"/>
    </row>
    <row r="149" spans="1:8" ht="11.25">
      <c r="A149" s="155"/>
      <c r="B149" s="156"/>
      <c r="C149" s="156"/>
      <c r="D149" s="94"/>
      <c r="E149" s="28"/>
      <c r="F149" s="29"/>
      <c r="G149" s="30"/>
      <c r="H149" s="29"/>
    </row>
    <row r="150" spans="1:8" ht="11.25">
      <c r="A150" s="155"/>
      <c r="B150" s="156"/>
      <c r="C150" s="156"/>
      <c r="D150" s="94"/>
      <c r="E150" s="28"/>
      <c r="F150" s="29"/>
      <c r="G150" s="30"/>
      <c r="H150" s="29"/>
    </row>
    <row r="151" spans="1:8" ht="12.75">
      <c r="A151" s="157" t="s">
        <v>301</v>
      </c>
      <c r="B151" s="158" t="s">
        <v>300</v>
      </c>
      <c r="C151" s="158" t="s">
        <v>333</v>
      </c>
      <c r="D151" s="159"/>
      <c r="E151" s="160"/>
      <c r="F151" s="160"/>
      <c r="G151" s="160"/>
      <c r="H151" s="160"/>
    </row>
    <row r="152" spans="1:8" ht="13.5" thickBot="1">
      <c r="A152" s="161"/>
      <c r="B152" s="147"/>
      <c r="C152" s="162"/>
      <c r="D152" s="163"/>
      <c r="E152" s="160"/>
      <c r="F152" s="160"/>
      <c r="G152" s="160"/>
      <c r="H152" s="160"/>
    </row>
    <row r="153" spans="1:8" ht="42.75" customHeight="1" thickBot="1">
      <c r="A153" s="121" t="s">
        <v>42</v>
      </c>
      <c r="B153" s="121" t="s">
        <v>42</v>
      </c>
      <c r="C153" s="31" t="s">
        <v>1</v>
      </c>
      <c r="D153" s="135" t="s">
        <v>337</v>
      </c>
      <c r="E153" s="1" t="s">
        <v>2</v>
      </c>
      <c r="F153" s="1" t="s">
        <v>3</v>
      </c>
      <c r="G153" s="1" t="s">
        <v>249</v>
      </c>
      <c r="H153" s="1" t="s">
        <v>5</v>
      </c>
    </row>
    <row r="154" spans="1:8" ht="13.5" customHeight="1" thickBot="1">
      <c r="A154" s="348">
        <v>0</v>
      </c>
      <c r="B154" s="348"/>
      <c r="C154" s="164">
        <v>0</v>
      </c>
      <c r="D154" s="188" t="s">
        <v>6</v>
      </c>
      <c r="E154" s="188">
        <v>3</v>
      </c>
      <c r="F154" s="188">
        <v>4</v>
      </c>
      <c r="G154" s="188">
        <v>5</v>
      </c>
      <c r="H154" s="188">
        <v>6</v>
      </c>
    </row>
    <row r="155" spans="1:8" ht="13.5" customHeight="1">
      <c r="A155" s="185" t="s">
        <v>325</v>
      </c>
      <c r="B155" s="185">
        <v>411100</v>
      </c>
      <c r="C155" s="190" t="s">
        <v>210</v>
      </c>
      <c r="D155" s="329">
        <f>E155+F155+G155+H155</f>
        <v>1102509885</v>
      </c>
      <c r="E155" s="329">
        <f>E169+E161</f>
        <v>948439775</v>
      </c>
      <c r="F155" s="329">
        <f>F169+F161</f>
        <v>146070110</v>
      </c>
      <c r="G155" s="329">
        <f>SUM(G161+G169)</f>
        <v>0</v>
      </c>
      <c r="H155" s="329">
        <f>SUM(H161+H169)</f>
        <v>8000000</v>
      </c>
    </row>
    <row r="156" spans="1:8" ht="13.5" customHeight="1" hidden="1">
      <c r="A156" s="185"/>
      <c r="B156" s="185">
        <v>411100</v>
      </c>
      <c r="C156" s="190" t="s">
        <v>328</v>
      </c>
      <c r="D156" s="191">
        <f>E156+F156+G156+H156</f>
        <v>1102509885</v>
      </c>
      <c r="E156" s="191">
        <f>E169+E161</f>
        <v>948439775</v>
      </c>
      <c r="F156" s="191">
        <f>F162+F163+F164+F161</f>
        <v>146070110</v>
      </c>
      <c r="G156" s="191">
        <f>G169+G161</f>
        <v>0</v>
      </c>
      <c r="H156" s="191">
        <f>H169+H161</f>
        <v>8000000</v>
      </c>
    </row>
    <row r="157" spans="1:8" ht="13.5" customHeight="1">
      <c r="A157" s="185"/>
      <c r="B157" s="185">
        <v>411141</v>
      </c>
      <c r="C157" s="325" t="s">
        <v>43</v>
      </c>
      <c r="D157" s="191">
        <f aca="true" t="shared" si="2" ref="D157:D164">E157+F157+G157+H157</f>
        <v>0</v>
      </c>
      <c r="E157" s="191"/>
      <c r="F157" s="191"/>
      <c r="G157" s="191"/>
      <c r="H157" s="191"/>
    </row>
    <row r="158" spans="1:8" ht="13.5" customHeight="1">
      <c r="A158" s="185" t="s">
        <v>322</v>
      </c>
      <c r="B158" s="185">
        <v>4111199</v>
      </c>
      <c r="C158" s="325" t="s">
        <v>326</v>
      </c>
      <c r="D158" s="191">
        <f>E158+F158+G158+H158</f>
        <v>0</v>
      </c>
      <c r="E158" s="191"/>
      <c r="F158" s="191"/>
      <c r="G158" s="191"/>
      <c r="H158" s="191"/>
    </row>
    <row r="159" spans="1:8" ht="13.5" customHeight="1">
      <c r="A159" s="185">
        <v>915</v>
      </c>
      <c r="B159" s="185">
        <v>411112</v>
      </c>
      <c r="C159" s="180" t="s">
        <v>324</v>
      </c>
      <c r="D159" s="191">
        <f>SUM(E159:H159)</f>
        <v>0</v>
      </c>
      <c r="E159" s="191"/>
      <c r="F159" s="191"/>
      <c r="G159" s="191"/>
      <c r="H159" s="191"/>
    </row>
    <row r="160" spans="1:8" ht="13.5" customHeight="1">
      <c r="A160" s="185">
        <v>411</v>
      </c>
      <c r="B160" s="185"/>
      <c r="C160" s="325" t="s">
        <v>334</v>
      </c>
      <c r="D160" s="191">
        <f>E160+F160+G160+H160</f>
        <v>945143495</v>
      </c>
      <c r="E160" s="191">
        <v>813064531</v>
      </c>
      <c r="F160" s="191">
        <v>125220841</v>
      </c>
      <c r="G160" s="191"/>
      <c r="H160" s="191">
        <v>6858123</v>
      </c>
    </row>
    <row r="161" spans="1:8" ht="13.5" customHeight="1">
      <c r="A161" s="192">
        <v>411</v>
      </c>
      <c r="B161" s="349" t="s">
        <v>211</v>
      </c>
      <c r="C161" s="350"/>
      <c r="D161" s="193">
        <f>E161+F161+G161+H161</f>
        <v>945143495</v>
      </c>
      <c r="E161" s="193">
        <f>E158+E159+E160</f>
        <v>813064531</v>
      </c>
      <c r="F161" s="193">
        <f>F158+F159+F160</f>
        <v>125220841</v>
      </c>
      <c r="G161" s="193">
        <f>G158+G159+G160</f>
        <v>0</v>
      </c>
      <c r="H161" s="193">
        <f>H158+H159+H160</f>
        <v>6858123</v>
      </c>
    </row>
    <row r="162" spans="1:8" ht="13.5" customHeight="1">
      <c r="A162" s="185" t="s">
        <v>325</v>
      </c>
      <c r="B162" s="185">
        <v>412100</v>
      </c>
      <c r="C162" s="190" t="s">
        <v>206</v>
      </c>
      <c r="D162" s="191">
        <f t="shared" si="2"/>
        <v>108691501</v>
      </c>
      <c r="E162" s="191">
        <v>93502421</v>
      </c>
      <c r="F162" s="191">
        <v>14400396</v>
      </c>
      <c r="G162" s="191"/>
      <c r="H162" s="191">
        <v>788684</v>
      </c>
    </row>
    <row r="163" spans="1:8" ht="13.5" customHeight="1">
      <c r="A163" s="185" t="s">
        <v>325</v>
      </c>
      <c r="B163" s="185">
        <v>412200</v>
      </c>
      <c r="C163" s="190" t="s">
        <v>207</v>
      </c>
      <c r="D163" s="191">
        <f t="shared" si="2"/>
        <v>48674889</v>
      </c>
      <c r="E163" s="191">
        <v>41872823</v>
      </c>
      <c r="F163" s="191">
        <v>6448873</v>
      </c>
      <c r="G163" s="191"/>
      <c r="H163" s="191">
        <v>353193</v>
      </c>
    </row>
    <row r="164" spans="1:8" ht="13.5" customHeight="1">
      <c r="A164" s="185"/>
      <c r="B164" s="185">
        <v>412300</v>
      </c>
      <c r="C164" s="190" t="s">
        <v>208</v>
      </c>
      <c r="D164" s="191">
        <f t="shared" si="2"/>
        <v>0</v>
      </c>
      <c r="E164" s="191"/>
      <c r="F164" s="191"/>
      <c r="G164" s="191"/>
      <c r="H164" s="326"/>
    </row>
    <row r="165" spans="1:8" ht="13.5" customHeight="1">
      <c r="A165" s="185" t="s">
        <v>322</v>
      </c>
      <c r="B165" s="324">
        <v>412111</v>
      </c>
      <c r="C165" s="190" t="s">
        <v>206</v>
      </c>
      <c r="D165" s="191">
        <f>SUM(E165,F165,G165,H165)</f>
        <v>0</v>
      </c>
      <c r="E165" s="191"/>
      <c r="F165" s="191"/>
      <c r="G165" s="191"/>
      <c r="H165" s="326"/>
    </row>
    <row r="166" spans="1:8" ht="13.5" customHeight="1">
      <c r="A166" s="185" t="s">
        <v>322</v>
      </c>
      <c r="B166" s="324">
        <v>412211</v>
      </c>
      <c r="C166" s="190" t="s">
        <v>207</v>
      </c>
      <c r="D166" s="191">
        <f>SUM(E166,F166,G166,H166)</f>
        <v>0</v>
      </c>
      <c r="E166" s="191"/>
      <c r="F166" s="191"/>
      <c r="G166" s="191"/>
      <c r="H166" s="326"/>
    </row>
    <row r="167" spans="1:8" ht="13.5" customHeight="1">
      <c r="A167" s="185">
        <v>915</v>
      </c>
      <c r="B167" s="185">
        <v>412111</v>
      </c>
      <c r="C167" s="190" t="s">
        <v>206</v>
      </c>
      <c r="D167" s="191">
        <f>E167+F167+F167+H167</f>
        <v>0</v>
      </c>
      <c r="E167" s="191"/>
      <c r="F167" s="191"/>
      <c r="G167" s="191"/>
      <c r="H167" s="326"/>
    </row>
    <row r="168" spans="1:8" ht="13.5" customHeight="1">
      <c r="A168" s="185">
        <v>915</v>
      </c>
      <c r="B168" s="185">
        <v>412211</v>
      </c>
      <c r="C168" s="190" t="s">
        <v>207</v>
      </c>
      <c r="D168" s="191">
        <f>E168+F168+G168+H168</f>
        <v>0</v>
      </c>
      <c r="E168" s="191"/>
      <c r="F168" s="191"/>
      <c r="G168" s="191"/>
      <c r="H168" s="326"/>
    </row>
    <row r="169" spans="1:13" ht="13.5" customHeight="1">
      <c r="A169" s="192">
        <v>412</v>
      </c>
      <c r="B169" s="349" t="s">
        <v>209</v>
      </c>
      <c r="C169" s="350"/>
      <c r="D169" s="193">
        <f>D164+D163+D162+D165+D166+D167+D168</f>
        <v>157366390</v>
      </c>
      <c r="E169" s="193">
        <f>E164+E163+E162+E165+E166+E167+E168</f>
        <v>135375244</v>
      </c>
      <c r="F169" s="193">
        <f>F164+F163+F162+F165+F166+F167+F168</f>
        <v>20849269</v>
      </c>
      <c r="G169" s="193">
        <f>G164+G163+G162</f>
        <v>0</v>
      </c>
      <c r="H169" s="193">
        <f>H164+H163+H162</f>
        <v>1141877</v>
      </c>
      <c r="J169" s="98"/>
      <c r="K169" s="98"/>
      <c r="L169" s="98"/>
      <c r="M169" s="98"/>
    </row>
    <row r="170" spans="1:11" ht="12">
      <c r="A170" s="34"/>
      <c r="B170" s="10">
        <v>4131</v>
      </c>
      <c r="C170" s="35" t="s">
        <v>266</v>
      </c>
      <c r="D170" s="39">
        <f>E170+F170+G170+H170</f>
        <v>1200000</v>
      </c>
      <c r="E170" s="38"/>
      <c r="F170" s="38"/>
      <c r="G170" s="38"/>
      <c r="H170" s="38">
        <v>1200000</v>
      </c>
      <c r="K170" s="98"/>
    </row>
    <row r="171" spans="1:8" ht="12">
      <c r="A171" s="34"/>
      <c r="B171" s="10"/>
      <c r="C171" s="35"/>
      <c r="D171" s="39">
        <f>E171+F171+G171+H171</f>
        <v>0</v>
      </c>
      <c r="E171" s="72"/>
      <c r="F171" s="72"/>
      <c r="G171" s="72"/>
      <c r="H171" s="72"/>
    </row>
    <row r="172" spans="1:8" ht="12">
      <c r="A172" s="34"/>
      <c r="B172" s="10"/>
      <c r="C172" s="35"/>
      <c r="D172" s="73">
        <f>E172+F172+G172+H172</f>
        <v>0</v>
      </c>
      <c r="E172" s="72"/>
      <c r="F172" s="72"/>
      <c r="G172" s="76"/>
      <c r="H172" s="72"/>
    </row>
    <row r="173" spans="1:8" ht="12">
      <c r="A173" s="318">
        <v>413</v>
      </c>
      <c r="B173" s="352" t="s">
        <v>266</v>
      </c>
      <c r="C173" s="352"/>
      <c r="D173" s="319">
        <f>D172+D171+D170</f>
        <v>1200000</v>
      </c>
      <c r="E173" s="319">
        <f>E172+E171+E170</f>
        <v>0</v>
      </c>
      <c r="F173" s="319">
        <f>F172+F171+F170</f>
        <v>0</v>
      </c>
      <c r="G173" s="319">
        <f>G172+G171+G170</f>
        <v>0</v>
      </c>
      <c r="H173" s="319">
        <f>H172+H171+H170</f>
        <v>1200000</v>
      </c>
    </row>
    <row r="174" spans="1:8" ht="12">
      <c r="A174" s="165"/>
      <c r="B174" s="256">
        <v>414311</v>
      </c>
      <c r="C174" s="35" t="s">
        <v>44</v>
      </c>
      <c r="D174" s="39">
        <f>E174+F174+G174+H174</f>
        <v>4200000</v>
      </c>
      <c r="E174" s="76">
        <v>3000000</v>
      </c>
      <c r="F174" s="76">
        <v>1200000</v>
      </c>
      <c r="G174" s="76"/>
      <c r="H174" s="76"/>
    </row>
    <row r="175" spans="1:8" ht="12">
      <c r="A175" s="165"/>
      <c r="B175" s="37">
        <v>414312</v>
      </c>
      <c r="C175" s="35" t="s">
        <v>45</v>
      </c>
      <c r="D175" s="39">
        <f>E175+F175+G175+H175</f>
        <v>0</v>
      </c>
      <c r="E175" s="76"/>
      <c r="F175" s="76"/>
      <c r="G175" s="76"/>
      <c r="H175" s="76"/>
    </row>
    <row r="176" spans="1:8" ht="12">
      <c r="A176" s="165"/>
      <c r="B176" s="256">
        <v>414314</v>
      </c>
      <c r="C176" s="35" t="s">
        <v>46</v>
      </c>
      <c r="D176" s="39">
        <f>E176+F176+G176+H176</f>
        <v>700000</v>
      </c>
      <c r="E176" s="76">
        <v>300000</v>
      </c>
      <c r="F176" s="76">
        <v>200000</v>
      </c>
      <c r="G176" s="76"/>
      <c r="H176" s="76">
        <v>200000</v>
      </c>
    </row>
    <row r="177" spans="1:8" ht="12">
      <c r="A177" s="36">
        <v>4143</v>
      </c>
      <c r="B177" s="353" t="s">
        <v>47</v>
      </c>
      <c r="C177" s="353"/>
      <c r="D177" s="40">
        <f>D176+D175+D174</f>
        <v>4900000</v>
      </c>
      <c r="E177" s="83">
        <f>E176+E175+E174</f>
        <v>3300000</v>
      </c>
      <c r="F177" s="83">
        <f>F176+F175+F174</f>
        <v>1400000</v>
      </c>
      <c r="G177" s="83">
        <f>G176+G175+G174</f>
        <v>0</v>
      </c>
      <c r="H177" s="83">
        <f>H176+H175+H174</f>
        <v>200000</v>
      </c>
    </row>
    <row r="178" spans="1:8" ht="24">
      <c r="A178" s="165" t="s">
        <v>318</v>
      </c>
      <c r="B178" s="37">
        <v>414411</v>
      </c>
      <c r="C178" s="35" t="s">
        <v>295</v>
      </c>
      <c r="D178" s="39">
        <f>E178+F178+G178+H178</f>
        <v>1400000</v>
      </c>
      <c r="E178" s="76">
        <v>1200000</v>
      </c>
      <c r="F178" s="72">
        <v>200000</v>
      </c>
      <c r="G178" s="76"/>
      <c r="H178" s="76"/>
    </row>
    <row r="179" spans="1:8" ht="12">
      <c r="A179" s="165" t="s">
        <v>329</v>
      </c>
      <c r="B179" s="37">
        <v>414419</v>
      </c>
      <c r="C179" s="35" t="s">
        <v>317</v>
      </c>
      <c r="D179" s="39">
        <f>SUM(E179:H179)</f>
        <v>0</v>
      </c>
      <c r="E179" s="74"/>
      <c r="F179" s="73"/>
      <c r="G179" s="74"/>
      <c r="H179" s="74"/>
    </row>
    <row r="180" spans="1:8" ht="12">
      <c r="A180" s="165" t="s">
        <v>319</v>
      </c>
      <c r="B180" s="37">
        <v>414419</v>
      </c>
      <c r="C180" s="35" t="s">
        <v>320</v>
      </c>
      <c r="D180" s="39">
        <f>SUM(E180,F180,G180,H180)</f>
        <v>0</v>
      </c>
      <c r="E180" s="74"/>
      <c r="F180" s="73"/>
      <c r="G180" s="74"/>
      <c r="H180" s="74"/>
    </row>
    <row r="181" spans="1:8" ht="12">
      <c r="A181" s="165"/>
      <c r="B181" s="37"/>
      <c r="C181" s="35"/>
      <c r="D181" s="39"/>
      <c r="E181" s="74"/>
      <c r="F181" s="73"/>
      <c r="G181" s="74"/>
      <c r="H181" s="74"/>
    </row>
    <row r="182" spans="1:8" ht="12">
      <c r="A182" s="36">
        <v>4144</v>
      </c>
      <c r="B182" s="354" t="s">
        <v>48</v>
      </c>
      <c r="C182" s="354"/>
      <c r="D182" s="40">
        <f>D178+D179+D180</f>
        <v>1400000</v>
      </c>
      <c r="E182" s="40">
        <f>E178+E179+E180</f>
        <v>1200000</v>
      </c>
      <c r="F182" s="40">
        <f>F178+F179+F180</f>
        <v>200000</v>
      </c>
      <c r="G182" s="40">
        <f>G178+G179+G180</f>
        <v>0</v>
      </c>
      <c r="H182" s="40">
        <f>H178+H179+H180</f>
        <v>0</v>
      </c>
    </row>
    <row r="183" spans="1:8" ht="12">
      <c r="A183" s="194">
        <v>414</v>
      </c>
      <c r="B183" s="355" t="s">
        <v>49</v>
      </c>
      <c r="C183" s="355"/>
      <c r="D183" s="195">
        <f>D182+D177</f>
        <v>6300000</v>
      </c>
      <c r="E183" s="195">
        <f>E182+E177</f>
        <v>4500000</v>
      </c>
      <c r="F183" s="195">
        <f>F182+F177</f>
        <v>1600000</v>
      </c>
      <c r="G183" s="195">
        <f>G182+G177</f>
        <v>0</v>
      </c>
      <c r="H183" s="195">
        <f>H182+H177</f>
        <v>200000</v>
      </c>
    </row>
    <row r="184" spans="1:8" ht="12">
      <c r="A184" s="36">
        <v>4151</v>
      </c>
      <c r="B184" s="37">
        <v>415112</v>
      </c>
      <c r="C184" s="35" t="s">
        <v>50</v>
      </c>
      <c r="D184" s="74">
        <f>E184+F184+G184+H184</f>
        <v>24536000</v>
      </c>
      <c r="E184" s="76">
        <v>21620000</v>
      </c>
      <c r="F184" s="76">
        <v>2886000</v>
      </c>
      <c r="G184" s="76">
        <v>30000</v>
      </c>
      <c r="H184" s="76"/>
    </row>
    <row r="185" spans="1:8" ht="12">
      <c r="A185" s="196">
        <v>415</v>
      </c>
      <c r="B185" s="356" t="s">
        <v>51</v>
      </c>
      <c r="C185" s="356"/>
      <c r="D185" s="195">
        <f>D184</f>
        <v>24536000</v>
      </c>
      <c r="E185" s="195">
        <f>E184</f>
        <v>21620000</v>
      </c>
      <c r="F185" s="195">
        <f>F184</f>
        <v>2886000</v>
      </c>
      <c r="G185" s="195">
        <f>G184</f>
        <v>30000</v>
      </c>
      <c r="H185" s="195">
        <f>H184</f>
        <v>0</v>
      </c>
    </row>
    <row r="186" spans="1:8" ht="12">
      <c r="A186" s="36">
        <v>4161</v>
      </c>
      <c r="B186" s="256" t="s">
        <v>276</v>
      </c>
      <c r="C186" s="166" t="s">
        <v>277</v>
      </c>
      <c r="D186" s="32">
        <f>E186+F186+G186+H186</f>
        <v>16500000</v>
      </c>
      <c r="E186" s="74">
        <v>12500000</v>
      </c>
      <c r="F186" s="74">
        <v>1500000</v>
      </c>
      <c r="G186" s="74"/>
      <c r="H186" s="74">
        <v>2500000</v>
      </c>
    </row>
    <row r="187" spans="1:8" ht="12">
      <c r="A187" s="197">
        <v>416</v>
      </c>
      <c r="B187" s="357" t="s">
        <v>52</v>
      </c>
      <c r="C187" s="357"/>
      <c r="D187" s="198">
        <f>D186</f>
        <v>16500000</v>
      </c>
      <c r="E187" s="198">
        <f>E186</f>
        <v>12500000</v>
      </c>
      <c r="F187" s="198">
        <f>F186</f>
        <v>1500000</v>
      </c>
      <c r="G187" s="198">
        <f>G186</f>
        <v>0</v>
      </c>
      <c r="H187" s="198">
        <f>H186</f>
        <v>2500000</v>
      </c>
    </row>
    <row r="188" spans="1:8" ht="18" customHeight="1">
      <c r="A188" s="186">
        <v>41</v>
      </c>
      <c r="B188" s="361" t="s">
        <v>53</v>
      </c>
      <c r="C188" s="361"/>
      <c r="D188" s="217">
        <f>D187+D185+D183+D173+D169+D161</f>
        <v>1151045885</v>
      </c>
      <c r="E188" s="217">
        <f>E187+E185+E183+E169+E161</f>
        <v>987059775</v>
      </c>
      <c r="F188" s="217">
        <f>F187+F185+F183+F169+F161</f>
        <v>152056110</v>
      </c>
      <c r="G188" s="217">
        <f>G187+G185+G183+G169+G161</f>
        <v>30000</v>
      </c>
      <c r="H188" s="217">
        <f>H187+H185+H183+H169+H161+H173</f>
        <v>11900000</v>
      </c>
    </row>
    <row r="189" spans="1:8" ht="12">
      <c r="A189" s="36"/>
      <c r="B189" s="256">
        <v>421111</v>
      </c>
      <c r="C189" s="35" t="s">
        <v>54</v>
      </c>
      <c r="D189" s="73">
        <f>E189+F189+G189+H189</f>
        <v>1300000</v>
      </c>
      <c r="E189" s="72">
        <v>1200000</v>
      </c>
      <c r="F189" s="72"/>
      <c r="G189" s="76"/>
      <c r="H189" s="72">
        <v>100000</v>
      </c>
    </row>
    <row r="190" spans="1:8" ht="12">
      <c r="A190" s="36">
        <v>4211</v>
      </c>
      <c r="B190" s="353" t="s">
        <v>55</v>
      </c>
      <c r="C190" s="353"/>
      <c r="D190" s="40">
        <f>D189</f>
        <v>1300000</v>
      </c>
      <c r="E190" s="83">
        <f>E189</f>
        <v>1200000</v>
      </c>
      <c r="F190" s="83">
        <f>F189</f>
        <v>0</v>
      </c>
      <c r="G190" s="83">
        <f>G189</f>
        <v>0</v>
      </c>
      <c r="H190" s="83">
        <f>H189</f>
        <v>100000</v>
      </c>
    </row>
    <row r="191" spans="1:8" ht="12">
      <c r="A191" s="165"/>
      <c r="B191" s="37">
        <v>421211</v>
      </c>
      <c r="C191" s="35" t="s">
        <v>56</v>
      </c>
      <c r="D191" s="73">
        <f>E191+F191+G191+H191</f>
        <v>13800000</v>
      </c>
      <c r="E191" s="76">
        <v>13500000</v>
      </c>
      <c r="F191" s="76"/>
      <c r="G191" s="76"/>
      <c r="H191" s="76">
        <v>300000</v>
      </c>
    </row>
    <row r="192" spans="1:8" ht="12">
      <c r="A192" s="165"/>
      <c r="B192" s="37">
        <v>421221</v>
      </c>
      <c r="C192" s="35" t="s">
        <v>218</v>
      </c>
      <c r="D192" s="73">
        <f>E192+F192+G192+H192</f>
        <v>2500000</v>
      </c>
      <c r="E192" s="76">
        <v>2500000</v>
      </c>
      <c r="F192" s="76"/>
      <c r="G192" s="76"/>
      <c r="H192" s="76"/>
    </row>
    <row r="193" spans="1:8" ht="12">
      <c r="A193" s="165"/>
      <c r="B193" s="37">
        <v>421224</v>
      </c>
      <c r="C193" s="35" t="s">
        <v>219</v>
      </c>
      <c r="D193" s="73">
        <f>E193+F193+G193+H193</f>
        <v>0</v>
      </c>
      <c r="E193" s="76"/>
      <c r="F193" s="76"/>
      <c r="G193" s="76"/>
      <c r="H193" s="76"/>
    </row>
    <row r="194" spans="1:8" ht="12">
      <c r="A194" s="41"/>
      <c r="B194" s="37">
        <v>421225</v>
      </c>
      <c r="C194" s="35" t="s">
        <v>57</v>
      </c>
      <c r="D194" s="73">
        <f>E194+F194+G194+H194</f>
        <v>17714000</v>
      </c>
      <c r="E194" s="76">
        <v>17714000</v>
      </c>
      <c r="F194" s="76"/>
      <c r="G194" s="76"/>
      <c r="H194" s="76"/>
    </row>
    <row r="195" spans="1:8" ht="12">
      <c r="A195" s="36">
        <v>4212</v>
      </c>
      <c r="B195" s="353" t="s">
        <v>58</v>
      </c>
      <c r="C195" s="353"/>
      <c r="D195" s="83">
        <f>D194+D191+D192+D193</f>
        <v>34014000</v>
      </c>
      <c r="E195" s="83">
        <f>E194+E191+E192+E193</f>
        <v>33714000</v>
      </c>
      <c r="F195" s="83">
        <f>F194+F191+F192+F193</f>
        <v>0</v>
      </c>
      <c r="G195" s="83">
        <f>G194+G191+G192+G193</f>
        <v>0</v>
      </c>
      <c r="H195" s="83">
        <f>H194+H191+H192+H193</f>
        <v>300000</v>
      </c>
    </row>
    <row r="196" spans="1:8" ht="12">
      <c r="A196" s="36"/>
      <c r="B196" s="256">
        <v>421311</v>
      </c>
      <c r="C196" s="42" t="s">
        <v>59</v>
      </c>
      <c r="D196" s="73">
        <f aca="true" t="shared" si="3" ref="D196:D202">E196+F196+G196+H196</f>
        <v>1400000</v>
      </c>
      <c r="E196" s="76">
        <v>1000000</v>
      </c>
      <c r="F196" s="76"/>
      <c r="G196" s="76"/>
      <c r="H196" s="76">
        <v>400000</v>
      </c>
    </row>
    <row r="197" spans="1:8" ht="12">
      <c r="A197" s="41"/>
      <c r="B197" s="256">
        <v>421321</v>
      </c>
      <c r="C197" s="42" t="s">
        <v>60</v>
      </c>
      <c r="D197" s="73">
        <f t="shared" si="3"/>
        <v>170000</v>
      </c>
      <c r="E197" s="76">
        <v>170000</v>
      </c>
      <c r="F197" s="76"/>
      <c r="G197" s="76"/>
      <c r="H197" s="76"/>
    </row>
    <row r="198" spans="1:8" ht="12">
      <c r="A198" s="41"/>
      <c r="B198" s="256">
        <v>421322</v>
      </c>
      <c r="C198" s="42" t="s">
        <v>220</v>
      </c>
      <c r="D198" s="73">
        <f t="shared" si="3"/>
        <v>60000</v>
      </c>
      <c r="E198" s="76">
        <v>60000</v>
      </c>
      <c r="F198" s="76"/>
      <c r="G198" s="76"/>
      <c r="H198" s="76"/>
    </row>
    <row r="199" spans="1:8" ht="12">
      <c r="A199" s="165"/>
      <c r="B199" s="256">
        <v>421324</v>
      </c>
      <c r="C199" s="42" t="s">
        <v>61</v>
      </c>
      <c r="D199" s="73">
        <f>E199+F199+G199+H199</f>
        <v>1800000</v>
      </c>
      <c r="E199" s="76">
        <v>1600000</v>
      </c>
      <c r="F199" s="76"/>
      <c r="G199" s="76"/>
      <c r="H199" s="76">
        <v>200000</v>
      </c>
    </row>
    <row r="200" spans="1:8" ht="12">
      <c r="A200" s="167"/>
      <c r="B200" s="263">
        <v>421325</v>
      </c>
      <c r="C200" s="42" t="s">
        <v>308</v>
      </c>
      <c r="D200" s="73">
        <f t="shared" si="3"/>
        <v>2900000</v>
      </c>
      <c r="E200" s="76">
        <v>2900000</v>
      </c>
      <c r="F200" s="76"/>
      <c r="G200" s="76"/>
      <c r="H200" s="76"/>
    </row>
    <row r="201" spans="1:8" ht="12">
      <c r="A201" s="167"/>
      <c r="B201" s="263">
        <v>421392</v>
      </c>
      <c r="C201" s="42" t="s">
        <v>221</v>
      </c>
      <c r="D201" s="73">
        <f t="shared" si="3"/>
        <v>10000</v>
      </c>
      <c r="E201" s="76"/>
      <c r="F201" s="76"/>
      <c r="G201" s="76"/>
      <c r="H201" s="76">
        <v>10000</v>
      </c>
    </row>
    <row r="202" spans="1:8" ht="12.75" thickBot="1">
      <c r="A202" s="219"/>
      <c r="B202" s="313">
        <v>421393</v>
      </c>
      <c r="C202" s="220" t="s">
        <v>222</v>
      </c>
      <c r="D202" s="73">
        <f t="shared" si="3"/>
        <v>5000</v>
      </c>
      <c r="E202" s="221"/>
      <c r="F202" s="221"/>
      <c r="G202" s="221"/>
      <c r="H202" s="221">
        <v>5000</v>
      </c>
    </row>
    <row r="203" spans="1:8" ht="42.75" thickBot="1">
      <c r="A203" s="362" t="s">
        <v>42</v>
      </c>
      <c r="B203" s="362"/>
      <c r="C203" s="31" t="s">
        <v>1</v>
      </c>
      <c r="D203" s="135" t="s">
        <v>337</v>
      </c>
      <c r="E203" s="1" t="s">
        <v>2</v>
      </c>
      <c r="F203" s="1" t="s">
        <v>3</v>
      </c>
      <c r="G203" s="1" t="s">
        <v>249</v>
      </c>
      <c r="H203" s="1" t="s">
        <v>5</v>
      </c>
    </row>
    <row r="204" spans="1:8" ht="12" thickBot="1">
      <c r="A204" s="348">
        <v>0</v>
      </c>
      <c r="B204" s="348"/>
      <c r="C204" s="164">
        <v>0</v>
      </c>
      <c r="D204" s="216" t="s">
        <v>6</v>
      </c>
      <c r="E204" s="216">
        <v>3</v>
      </c>
      <c r="F204" s="216">
        <v>4</v>
      </c>
      <c r="G204" s="216">
        <v>5</v>
      </c>
      <c r="H204" s="216">
        <v>6</v>
      </c>
    </row>
    <row r="205" spans="1:8" ht="12">
      <c r="A205" s="36">
        <v>4213</v>
      </c>
      <c r="B205" s="351" t="s">
        <v>62</v>
      </c>
      <c r="C205" s="351"/>
      <c r="D205" s="44">
        <f aca="true" t="shared" si="4" ref="D205:D210">E205+F205+G205+H205</f>
        <v>6345000</v>
      </c>
      <c r="E205" s="44">
        <f>E196+E197+E198+E199+E200+E201+E202</f>
        <v>5730000</v>
      </c>
      <c r="F205" s="44">
        <f>F200+F199+F197+F196+F201+F202</f>
        <v>0</v>
      </c>
      <c r="G205" s="44">
        <f>G200+G199+G197+G196+G201+G202</f>
        <v>0</v>
      </c>
      <c r="H205" s="44">
        <f>H200+H199+H197+H196+H201+H202</f>
        <v>615000</v>
      </c>
    </row>
    <row r="206" spans="1:8" ht="12">
      <c r="A206" s="168"/>
      <c r="B206" s="314">
        <v>421411</v>
      </c>
      <c r="C206" s="45" t="s">
        <v>63</v>
      </c>
      <c r="D206" s="74">
        <f t="shared" si="4"/>
        <v>1800000</v>
      </c>
      <c r="E206" s="74">
        <v>1650000</v>
      </c>
      <c r="F206" s="74"/>
      <c r="G206" s="74"/>
      <c r="H206" s="74">
        <v>150000</v>
      </c>
    </row>
    <row r="207" spans="1:8" ht="12">
      <c r="A207" s="165"/>
      <c r="B207" s="256">
        <v>421412</v>
      </c>
      <c r="C207" s="42" t="s">
        <v>64</v>
      </c>
      <c r="D207" s="74">
        <f t="shared" si="4"/>
        <v>600000</v>
      </c>
      <c r="E207" s="76">
        <v>600000</v>
      </c>
      <c r="F207" s="76"/>
      <c r="G207" s="76"/>
      <c r="H207" s="76"/>
    </row>
    <row r="208" spans="1:8" ht="12">
      <c r="A208" s="169"/>
      <c r="B208" s="256">
        <v>421414</v>
      </c>
      <c r="C208" s="42" t="s">
        <v>65</v>
      </c>
      <c r="D208" s="74">
        <f t="shared" si="4"/>
        <v>1250000</v>
      </c>
      <c r="E208" s="76">
        <v>1094000</v>
      </c>
      <c r="F208" s="76"/>
      <c r="G208" s="76"/>
      <c r="H208" s="76">
        <v>156000</v>
      </c>
    </row>
    <row r="209" spans="1:8" ht="12">
      <c r="A209" s="169"/>
      <c r="B209" s="256">
        <v>421419</v>
      </c>
      <c r="C209" s="42" t="s">
        <v>223</v>
      </c>
      <c r="D209" s="74">
        <f t="shared" si="4"/>
        <v>15000</v>
      </c>
      <c r="E209" s="76"/>
      <c r="F209" s="76"/>
      <c r="G209" s="76"/>
      <c r="H209" s="76">
        <v>15000</v>
      </c>
    </row>
    <row r="210" spans="1:8" ht="12">
      <c r="A210" s="170"/>
      <c r="B210" s="256">
        <v>421421</v>
      </c>
      <c r="C210" s="42" t="s">
        <v>66</v>
      </c>
      <c r="D210" s="74">
        <f t="shared" si="4"/>
        <v>250000</v>
      </c>
      <c r="E210" s="76">
        <v>250000</v>
      </c>
      <c r="F210" s="100"/>
      <c r="G210" s="100"/>
      <c r="H210" s="100"/>
    </row>
    <row r="211" spans="1:8" ht="12">
      <c r="A211" s="36">
        <v>4214</v>
      </c>
      <c r="B211" s="351" t="s">
        <v>67</v>
      </c>
      <c r="C211" s="351"/>
      <c r="D211" s="106">
        <f>D210+D208+D207+D206+D209</f>
        <v>3915000</v>
      </c>
      <c r="E211" s="106">
        <f>E206+E207+E208+E209+E210</f>
        <v>3594000</v>
      </c>
      <c r="F211" s="106">
        <f>F206+F207+F208+F209+F210</f>
        <v>0</v>
      </c>
      <c r="G211" s="106">
        <f>G206+G207+G208+G209+G210</f>
        <v>0</v>
      </c>
      <c r="H211" s="106">
        <f>H206+H207+H208+H209+H210</f>
        <v>321000</v>
      </c>
    </row>
    <row r="212" spans="1:8" ht="12">
      <c r="A212" s="47"/>
      <c r="B212" s="256">
        <v>421512</v>
      </c>
      <c r="C212" s="222" t="s">
        <v>68</v>
      </c>
      <c r="D212" s="74">
        <f>E212+F212+G212+H212</f>
        <v>500000</v>
      </c>
      <c r="E212" s="76">
        <v>500000</v>
      </c>
      <c r="F212" s="76"/>
      <c r="G212" s="76"/>
      <c r="H212" s="76"/>
    </row>
    <row r="213" spans="1:8" ht="12">
      <c r="A213" s="47"/>
      <c r="B213" s="256">
        <v>421511</v>
      </c>
      <c r="C213" s="222" t="s">
        <v>327</v>
      </c>
      <c r="D213" s="74">
        <f>E213+F213+G213+H213</f>
        <v>100000</v>
      </c>
      <c r="E213" s="76">
        <v>100000</v>
      </c>
      <c r="F213" s="76"/>
      <c r="G213" s="76"/>
      <c r="H213" s="76"/>
    </row>
    <row r="214" spans="1:8" ht="12">
      <c r="A214" s="41"/>
      <c r="B214" s="256">
        <v>421513</v>
      </c>
      <c r="C214" s="42" t="s">
        <v>224</v>
      </c>
      <c r="D214" s="74">
        <f>E214+F214+G214+H214</f>
        <v>300000</v>
      </c>
      <c r="E214" s="76">
        <v>300000</v>
      </c>
      <c r="F214" s="76"/>
      <c r="G214" s="76"/>
      <c r="H214" s="76"/>
    </row>
    <row r="215" spans="1:8" ht="12">
      <c r="A215" s="214"/>
      <c r="B215" s="256">
        <v>421520</v>
      </c>
      <c r="C215" s="42" t="s">
        <v>69</v>
      </c>
      <c r="D215" s="74">
        <f>E215+F215+G215+H215</f>
        <v>200000</v>
      </c>
      <c r="E215" s="72">
        <v>200000</v>
      </c>
      <c r="F215" s="72"/>
      <c r="G215" s="72"/>
      <c r="H215" s="72"/>
    </row>
    <row r="216" spans="1:8" ht="12">
      <c r="A216" s="36">
        <v>4215</v>
      </c>
      <c r="B216" s="351" t="s">
        <v>70</v>
      </c>
      <c r="C216" s="351"/>
      <c r="D216" s="83">
        <f>D212+D213+D214+D215</f>
        <v>1100000</v>
      </c>
      <c r="E216" s="106">
        <f>E212+E213+E214+E215</f>
        <v>1100000</v>
      </c>
      <c r="F216" s="106">
        <f>F212+F213+F214+F215</f>
        <v>0</v>
      </c>
      <c r="G216" s="106">
        <f>G212+G213+G214+G215</f>
        <v>0</v>
      </c>
      <c r="H216" s="106">
        <f>H212+H213+H214+H215</f>
        <v>0</v>
      </c>
    </row>
    <row r="217" spans="1:8" ht="12">
      <c r="A217" s="36"/>
      <c r="B217" s="223">
        <v>421919</v>
      </c>
      <c r="C217" s="224" t="s">
        <v>196</v>
      </c>
      <c r="D217" s="106">
        <f>E217+F217+G217+H217</f>
        <v>15000</v>
      </c>
      <c r="E217" s="74">
        <v>0</v>
      </c>
      <c r="F217" s="74"/>
      <c r="G217" s="74"/>
      <c r="H217" s="74">
        <v>15000</v>
      </c>
    </row>
    <row r="218" spans="1:8" ht="12">
      <c r="A218" s="36">
        <v>4219</v>
      </c>
      <c r="B218" s="358" t="s">
        <v>197</v>
      </c>
      <c r="C218" s="359"/>
      <c r="D218" s="106">
        <f>D217</f>
        <v>15000</v>
      </c>
      <c r="E218" s="106">
        <f>E217</f>
        <v>0</v>
      </c>
      <c r="F218" s="106">
        <f>F217</f>
        <v>0</v>
      </c>
      <c r="G218" s="106">
        <f>G217</f>
        <v>0</v>
      </c>
      <c r="H218" s="106">
        <f>H217</f>
        <v>15000</v>
      </c>
    </row>
    <row r="219" spans="1:8" ht="11.25">
      <c r="A219" s="194">
        <v>421</v>
      </c>
      <c r="B219" s="360" t="s">
        <v>71</v>
      </c>
      <c r="C219" s="360"/>
      <c r="D219" s="212">
        <f>D190+D195+D205+D211+D216+D218</f>
        <v>46689000</v>
      </c>
      <c r="E219" s="212">
        <f>E190+E195++E205++E211+E216+E218</f>
        <v>45338000</v>
      </c>
      <c r="F219" s="212">
        <f>F190+F195++F205++F211+F216+F218</f>
        <v>0</v>
      </c>
      <c r="G219" s="212">
        <f>G190+G195++G205++G211+G216+G218</f>
        <v>0</v>
      </c>
      <c r="H219" s="212">
        <f>H190+H195++H205++H211+H216+H218</f>
        <v>1351000</v>
      </c>
    </row>
    <row r="220" spans="1:8" ht="12">
      <c r="A220" s="41"/>
      <c r="B220" s="256">
        <v>422121</v>
      </c>
      <c r="C220" s="42" t="s">
        <v>72</v>
      </c>
      <c r="D220" s="39">
        <f>E220+F220+G220+H220</f>
        <v>50000</v>
      </c>
      <c r="E220" s="38"/>
      <c r="F220" s="38"/>
      <c r="G220" s="38"/>
      <c r="H220" s="72">
        <v>50000</v>
      </c>
    </row>
    <row r="221" spans="1:8" ht="12">
      <c r="A221" s="165"/>
      <c r="B221" s="256">
        <v>422131</v>
      </c>
      <c r="C221" s="42" t="s">
        <v>73</v>
      </c>
      <c r="D221" s="39">
        <f>F221+G221+H221</f>
        <v>50000</v>
      </c>
      <c r="E221" s="38"/>
      <c r="F221" s="38"/>
      <c r="G221" s="38"/>
      <c r="H221" s="72">
        <v>50000</v>
      </c>
    </row>
    <row r="222" spans="1:8" ht="12">
      <c r="A222" s="165"/>
      <c r="B222" s="256">
        <v>422199</v>
      </c>
      <c r="C222" s="42" t="s">
        <v>225</v>
      </c>
      <c r="D222" s="39">
        <f>E222+F222+G222+H222</f>
        <v>20000</v>
      </c>
      <c r="E222" s="39"/>
      <c r="F222" s="39"/>
      <c r="G222" s="39"/>
      <c r="H222" s="73">
        <v>20000</v>
      </c>
    </row>
    <row r="223" spans="1:8" ht="12">
      <c r="A223" s="36">
        <v>4221</v>
      </c>
      <c r="B223" s="353" t="s">
        <v>74</v>
      </c>
      <c r="C223" s="353"/>
      <c r="D223" s="40">
        <f>D220+D221+D222</f>
        <v>120000</v>
      </c>
      <c r="E223" s="40">
        <f>E220+E221+E222</f>
        <v>0</v>
      </c>
      <c r="F223" s="40">
        <f>F220+F221+F222</f>
        <v>0</v>
      </c>
      <c r="G223" s="40">
        <f>G220+G221+G222</f>
        <v>0</v>
      </c>
      <c r="H223" s="40">
        <f>H220+H221+H222</f>
        <v>120000</v>
      </c>
    </row>
    <row r="224" spans="1:8" ht="12">
      <c r="A224" s="41"/>
      <c r="B224" s="256">
        <v>422221</v>
      </c>
      <c r="C224" s="42" t="s">
        <v>75</v>
      </c>
      <c r="D224" s="39">
        <f>E224+F224+G224+H224</f>
        <v>0</v>
      </c>
      <c r="E224" s="38">
        <v>0</v>
      </c>
      <c r="F224" s="38">
        <v>0</v>
      </c>
      <c r="G224" s="38">
        <v>0</v>
      </c>
      <c r="H224" s="72">
        <v>0</v>
      </c>
    </row>
    <row r="225" spans="1:8" ht="12">
      <c r="A225" s="41"/>
      <c r="B225" s="256">
        <v>422231</v>
      </c>
      <c r="C225" s="42" t="s">
        <v>76</v>
      </c>
      <c r="D225" s="39">
        <f>E225+F225+G225+H225</f>
        <v>0</v>
      </c>
      <c r="E225" s="38">
        <v>0</v>
      </c>
      <c r="F225" s="38">
        <v>0</v>
      </c>
      <c r="G225" s="38">
        <v>0</v>
      </c>
      <c r="H225" s="72">
        <v>0</v>
      </c>
    </row>
    <row r="226" spans="1:8" ht="12">
      <c r="A226" s="36">
        <v>4222</v>
      </c>
      <c r="B226" s="353" t="s">
        <v>77</v>
      </c>
      <c r="C226" s="353"/>
      <c r="D226" s="40">
        <f>D225+D224</f>
        <v>0</v>
      </c>
      <c r="E226" s="40">
        <f>E225+E224</f>
        <v>0</v>
      </c>
      <c r="F226" s="40">
        <f>F225+F224</f>
        <v>0</v>
      </c>
      <c r="G226" s="40">
        <f>G225+G224</f>
        <v>0</v>
      </c>
      <c r="H226" s="83">
        <f>H225+H224</f>
        <v>0</v>
      </c>
    </row>
    <row r="227" spans="1:8" ht="12">
      <c r="A227" s="41"/>
      <c r="B227" s="256">
        <v>422392</v>
      </c>
      <c r="C227" s="42" t="s">
        <v>78</v>
      </c>
      <c r="D227" s="32">
        <f>E227+F227+G227+H227</f>
        <v>10000</v>
      </c>
      <c r="E227" s="33">
        <v>0</v>
      </c>
      <c r="F227" s="33"/>
      <c r="G227" s="33"/>
      <c r="H227" s="76">
        <v>10000</v>
      </c>
    </row>
    <row r="228" spans="1:8" ht="12">
      <c r="A228" s="36">
        <v>4223</v>
      </c>
      <c r="B228" s="351" t="s">
        <v>79</v>
      </c>
      <c r="C228" s="351"/>
      <c r="D228" s="46">
        <f>D227</f>
        <v>10000</v>
      </c>
      <c r="E228" s="46">
        <f>SUM(E227)</f>
        <v>0</v>
      </c>
      <c r="F228" s="46">
        <f>SUM(F227)</f>
        <v>0</v>
      </c>
      <c r="G228" s="46">
        <f>SUM(G227)</f>
        <v>0</v>
      </c>
      <c r="H228" s="106">
        <f>SUM(H227)</f>
        <v>10000</v>
      </c>
    </row>
    <row r="229" spans="1:8" ht="12">
      <c r="A229" s="36"/>
      <c r="B229" s="256">
        <v>422900</v>
      </c>
      <c r="C229" s="42" t="s">
        <v>226</v>
      </c>
      <c r="D229" s="73">
        <f>E229+F229+G229+H229</f>
        <v>50000</v>
      </c>
      <c r="E229" s="38">
        <v>0</v>
      </c>
      <c r="F229" s="38"/>
      <c r="G229" s="38"/>
      <c r="H229" s="72">
        <v>50000</v>
      </c>
    </row>
    <row r="230" spans="1:8" ht="12">
      <c r="A230" s="36">
        <v>4229</v>
      </c>
      <c r="B230" s="353" t="s">
        <v>80</v>
      </c>
      <c r="C230" s="353"/>
      <c r="D230" s="46">
        <f>D229</f>
        <v>50000</v>
      </c>
      <c r="E230" s="46">
        <f>E229</f>
        <v>0</v>
      </c>
      <c r="F230" s="46">
        <f>F229</f>
        <v>0</v>
      </c>
      <c r="G230" s="46">
        <f>G229</f>
        <v>0</v>
      </c>
      <c r="H230" s="46">
        <f>H229</f>
        <v>50000</v>
      </c>
    </row>
    <row r="231" spans="1:8" ht="11.25">
      <c r="A231" s="194">
        <v>422</v>
      </c>
      <c r="B231" s="357" t="s">
        <v>81</v>
      </c>
      <c r="C231" s="357"/>
      <c r="D231" s="213">
        <f>D230+D228+D226+D223</f>
        <v>180000</v>
      </c>
      <c r="E231" s="213">
        <f>E230+E228+E226+E223</f>
        <v>0</v>
      </c>
      <c r="F231" s="213">
        <f>F230+F228+F226+F223</f>
        <v>0</v>
      </c>
      <c r="G231" s="213">
        <f>G230+G228+G226+G223</f>
        <v>0</v>
      </c>
      <c r="H231" s="213">
        <f>H230+H228+H226+H223</f>
        <v>180000</v>
      </c>
    </row>
    <row r="232" spans="1:8" ht="24">
      <c r="A232" s="41"/>
      <c r="B232" s="256">
        <v>423191</v>
      </c>
      <c r="C232" s="42" t="s">
        <v>186</v>
      </c>
      <c r="D232" s="74">
        <f>E232+F232+G232+H232</f>
        <v>72000</v>
      </c>
      <c r="E232" s="72">
        <v>72000</v>
      </c>
      <c r="F232" s="104"/>
      <c r="G232" s="104"/>
      <c r="H232" s="104"/>
    </row>
    <row r="233" spans="1:8" ht="12">
      <c r="A233" s="36">
        <v>4231</v>
      </c>
      <c r="B233" s="351" t="s">
        <v>82</v>
      </c>
      <c r="C233" s="351"/>
      <c r="D233" s="106">
        <f>D232</f>
        <v>72000</v>
      </c>
      <c r="E233" s="106">
        <f>E232</f>
        <v>72000</v>
      </c>
      <c r="F233" s="106">
        <f>F232</f>
        <v>0</v>
      </c>
      <c r="G233" s="106">
        <f>G232</f>
        <v>0</v>
      </c>
      <c r="H233" s="106">
        <f>H232</f>
        <v>0</v>
      </c>
    </row>
    <row r="234" spans="1:8" ht="12">
      <c r="A234" s="47"/>
      <c r="B234" s="255">
        <v>4232121</v>
      </c>
      <c r="C234" s="171" t="s">
        <v>227</v>
      </c>
      <c r="D234" s="74">
        <f>E234+F234+G234+H234</f>
        <v>300000</v>
      </c>
      <c r="E234" s="76">
        <v>300000</v>
      </c>
      <c r="F234" s="72"/>
      <c r="G234" s="76"/>
      <c r="H234" s="72">
        <v>0</v>
      </c>
    </row>
    <row r="235" spans="1:8" ht="12">
      <c r="A235" s="41"/>
      <c r="B235" s="321">
        <v>423212</v>
      </c>
      <c r="C235" s="42" t="s">
        <v>228</v>
      </c>
      <c r="D235" s="74">
        <f>E235+F235+G235+H235</f>
        <v>3180000</v>
      </c>
      <c r="E235" s="76">
        <v>3180000</v>
      </c>
      <c r="F235" s="76"/>
      <c r="G235" s="76"/>
      <c r="H235" s="76">
        <v>0</v>
      </c>
    </row>
    <row r="236" spans="1:8" ht="12">
      <c r="A236" s="320"/>
      <c r="B236" s="322">
        <v>423221</v>
      </c>
      <c r="C236" s="48" t="s">
        <v>83</v>
      </c>
      <c r="D236" s="74">
        <f>E236+F236+G236+H236</f>
        <v>0</v>
      </c>
      <c r="E236" s="74">
        <v>0</v>
      </c>
      <c r="F236" s="73"/>
      <c r="G236" s="73"/>
      <c r="H236" s="73"/>
    </row>
    <row r="237" spans="1:8" ht="12">
      <c r="A237" s="36">
        <v>4232</v>
      </c>
      <c r="B237" s="363" t="s">
        <v>84</v>
      </c>
      <c r="C237" s="351"/>
      <c r="D237" s="106">
        <f>D236+D235+D234</f>
        <v>3480000</v>
      </c>
      <c r="E237" s="106">
        <f>E234+E235+E236</f>
        <v>3480000</v>
      </c>
      <c r="F237" s="106">
        <f>F236+F235+F234</f>
        <v>0</v>
      </c>
      <c r="G237" s="106">
        <f>G236+G235+G234</f>
        <v>0</v>
      </c>
      <c r="H237" s="106">
        <f>H236+H235+H234</f>
        <v>0</v>
      </c>
    </row>
    <row r="238" spans="1:8" ht="12.75" thickBot="1">
      <c r="A238" s="165"/>
      <c r="B238" s="37">
        <v>423311</v>
      </c>
      <c r="C238" s="42" t="s">
        <v>85</v>
      </c>
      <c r="D238" s="73">
        <f>E238+F238+G238+H238</f>
        <v>6000000</v>
      </c>
      <c r="E238" s="76">
        <v>2500000</v>
      </c>
      <c r="F238" s="76">
        <v>2000000</v>
      </c>
      <c r="G238" s="100"/>
      <c r="H238" s="278">
        <v>1500000</v>
      </c>
    </row>
    <row r="239" spans="1:8" ht="42.75" thickBot="1">
      <c r="A239" s="362" t="s">
        <v>42</v>
      </c>
      <c r="B239" s="362"/>
      <c r="C239" s="31" t="s">
        <v>1</v>
      </c>
      <c r="D239" s="135" t="s">
        <v>337</v>
      </c>
      <c r="E239" s="1" t="s">
        <v>2</v>
      </c>
      <c r="F239" s="1" t="s">
        <v>3</v>
      </c>
      <c r="G239" s="1" t="s">
        <v>249</v>
      </c>
      <c r="H239" s="1" t="s">
        <v>5</v>
      </c>
    </row>
    <row r="240" spans="1:8" ht="12" thickBot="1">
      <c r="A240" s="348">
        <v>0</v>
      </c>
      <c r="B240" s="348"/>
      <c r="C240" s="164">
        <v>0</v>
      </c>
      <c r="D240" s="216" t="s">
        <v>6</v>
      </c>
      <c r="E240" s="216">
        <v>3</v>
      </c>
      <c r="F240" s="216">
        <v>4</v>
      </c>
      <c r="G240" s="216">
        <v>5</v>
      </c>
      <c r="H240" s="216">
        <v>6</v>
      </c>
    </row>
    <row r="241" spans="1:8" ht="12">
      <c r="A241" s="165"/>
      <c r="B241" s="258">
        <v>423321</v>
      </c>
      <c r="C241" s="55" t="s">
        <v>86</v>
      </c>
      <c r="D241" s="73">
        <f>E241+F241+G241+H241</f>
        <v>150000</v>
      </c>
      <c r="E241" s="76"/>
      <c r="F241" s="76"/>
      <c r="G241" s="76"/>
      <c r="H241" s="76">
        <v>150000</v>
      </c>
    </row>
    <row r="242" spans="1:8" ht="12">
      <c r="A242" s="165"/>
      <c r="B242" s="258">
        <v>423322</v>
      </c>
      <c r="C242" s="55" t="s">
        <v>87</v>
      </c>
      <c r="D242" s="73">
        <f>E242+F242+G242+H242</f>
        <v>200000</v>
      </c>
      <c r="E242" s="76"/>
      <c r="F242" s="76"/>
      <c r="G242" s="76"/>
      <c r="H242" s="76">
        <v>200000</v>
      </c>
    </row>
    <row r="243" spans="1:8" ht="12">
      <c r="A243" s="225"/>
      <c r="B243" s="258">
        <v>423391</v>
      </c>
      <c r="C243" s="55" t="s">
        <v>191</v>
      </c>
      <c r="D243" s="73">
        <f>E243+F243+G243+H243</f>
        <v>300000</v>
      </c>
      <c r="E243" s="76"/>
      <c r="F243" s="76"/>
      <c r="G243" s="76"/>
      <c r="H243" s="76">
        <v>300000</v>
      </c>
    </row>
    <row r="244" spans="1:8" ht="12">
      <c r="A244" s="225"/>
      <c r="B244" s="258">
        <v>423399</v>
      </c>
      <c r="C244" s="55" t="s">
        <v>88</v>
      </c>
      <c r="D244" s="73">
        <f>E244+F244+G244+H244</f>
        <v>0</v>
      </c>
      <c r="E244" s="76"/>
      <c r="F244" s="76"/>
      <c r="G244" s="76"/>
      <c r="H244" s="76"/>
    </row>
    <row r="245" spans="1:8" ht="12">
      <c r="A245" s="226">
        <v>4233</v>
      </c>
      <c r="B245" s="364" t="s">
        <v>85</v>
      </c>
      <c r="C245" s="364"/>
      <c r="D245" s="83">
        <f>D244+D243+D242+D241+D238</f>
        <v>6650000</v>
      </c>
      <c r="E245" s="83">
        <f>E244+E243+E242+E241+E238</f>
        <v>2500000</v>
      </c>
      <c r="F245" s="83">
        <f>F244+F243+F242+F241+F238</f>
        <v>2000000</v>
      </c>
      <c r="G245" s="83">
        <f>G244+G243+G242+G241+G238</f>
        <v>0</v>
      </c>
      <c r="H245" s="83">
        <f>H244+H243+H242+H241+H238</f>
        <v>2150000</v>
      </c>
    </row>
    <row r="246" spans="1:8" ht="12">
      <c r="A246" s="49"/>
      <c r="B246" s="259">
        <v>423411</v>
      </c>
      <c r="C246" s="172" t="s">
        <v>89</v>
      </c>
      <c r="D246" s="73">
        <f aca="true" t="shared" si="5" ref="D246:D251">E246+F246+G246+H246</f>
        <v>0</v>
      </c>
      <c r="E246" s="72"/>
      <c r="F246" s="72"/>
      <c r="G246" s="72"/>
      <c r="H246" s="72">
        <v>0</v>
      </c>
    </row>
    <row r="247" spans="1:8" ht="12">
      <c r="A247" s="173"/>
      <c r="B247" s="260">
        <v>423412</v>
      </c>
      <c r="C247" s="35" t="s">
        <v>90</v>
      </c>
      <c r="D247" s="73">
        <f t="shared" si="5"/>
        <v>0</v>
      </c>
      <c r="E247" s="76"/>
      <c r="F247" s="76"/>
      <c r="G247" s="76"/>
      <c r="H247" s="76">
        <v>0</v>
      </c>
    </row>
    <row r="248" spans="1:8" ht="12">
      <c r="A248" s="173"/>
      <c r="B248" s="260">
        <v>423413</v>
      </c>
      <c r="C248" s="35" t="s">
        <v>91</v>
      </c>
      <c r="D248" s="73">
        <f t="shared" si="5"/>
        <v>0</v>
      </c>
      <c r="E248" s="76"/>
      <c r="F248" s="76"/>
      <c r="G248" s="76"/>
      <c r="H248" s="76">
        <v>0</v>
      </c>
    </row>
    <row r="249" spans="1:8" ht="12">
      <c r="A249" s="49"/>
      <c r="B249" s="260">
        <v>423419</v>
      </c>
      <c r="C249" s="35" t="s">
        <v>92</v>
      </c>
      <c r="D249" s="73">
        <f t="shared" si="5"/>
        <v>0</v>
      </c>
      <c r="E249" s="76"/>
      <c r="F249" s="76"/>
      <c r="G249" s="76"/>
      <c r="H249" s="76">
        <v>0</v>
      </c>
    </row>
    <row r="250" spans="1:8" ht="12">
      <c r="A250" s="50"/>
      <c r="B250" s="260">
        <v>423431</v>
      </c>
      <c r="C250" s="35" t="s">
        <v>93</v>
      </c>
      <c r="D250" s="73">
        <f>E250+F250++H250</f>
        <v>0</v>
      </c>
      <c r="E250" s="76"/>
      <c r="F250" s="76"/>
      <c r="G250" s="76"/>
      <c r="H250" s="76">
        <v>0</v>
      </c>
    </row>
    <row r="251" spans="1:8" ht="12">
      <c r="A251" s="50"/>
      <c r="B251" s="260">
        <v>423432</v>
      </c>
      <c r="C251" s="35" t="s">
        <v>94</v>
      </c>
      <c r="D251" s="73">
        <f t="shared" si="5"/>
        <v>100000</v>
      </c>
      <c r="E251" s="76"/>
      <c r="F251" s="76"/>
      <c r="G251" s="76"/>
      <c r="H251" s="76">
        <v>100000</v>
      </c>
    </row>
    <row r="252" spans="1:8" ht="12">
      <c r="A252" s="50">
        <v>4234</v>
      </c>
      <c r="B252" s="351" t="s">
        <v>94</v>
      </c>
      <c r="C252" s="351"/>
      <c r="D252" s="83">
        <f>D251+D250+D249+D248+D247+D246</f>
        <v>100000</v>
      </c>
      <c r="E252" s="83">
        <f>E251+E250+E249+E248+E247+E246</f>
        <v>0</v>
      </c>
      <c r="F252" s="83">
        <f>F251+F250+F249+F248+F247+F246</f>
        <v>0</v>
      </c>
      <c r="G252" s="83">
        <f>G251+G250+G249+G248+G247+G246</f>
        <v>0</v>
      </c>
      <c r="H252" s="83">
        <f>H251+H250+H249+H248+H247+H246</f>
        <v>100000</v>
      </c>
    </row>
    <row r="253" spans="1:8" ht="12">
      <c r="A253" s="173"/>
      <c r="B253" s="261">
        <v>423521</v>
      </c>
      <c r="C253" s="227" t="s">
        <v>95</v>
      </c>
      <c r="D253" s="75">
        <f aca="true" t="shared" si="6" ref="D253:D258">E253+F253+G253+H253</f>
        <v>300000</v>
      </c>
      <c r="E253" s="76"/>
      <c r="F253" s="76"/>
      <c r="G253" s="76"/>
      <c r="H253" s="76">
        <v>300000</v>
      </c>
    </row>
    <row r="254" spans="1:8" ht="22.5">
      <c r="A254" s="228"/>
      <c r="B254" s="258" t="s">
        <v>229</v>
      </c>
      <c r="C254" s="229" t="s">
        <v>230</v>
      </c>
      <c r="D254" s="110">
        <f t="shared" si="6"/>
        <v>2600000</v>
      </c>
      <c r="E254" s="120"/>
      <c r="F254" s="76"/>
      <c r="G254" s="76"/>
      <c r="H254" s="76">
        <v>2600000</v>
      </c>
    </row>
    <row r="255" spans="1:8" ht="12">
      <c r="A255" s="228"/>
      <c r="B255" s="258">
        <v>423591</v>
      </c>
      <c r="C255" s="229" t="s">
        <v>231</v>
      </c>
      <c r="D255" s="110">
        <f t="shared" si="6"/>
        <v>300000</v>
      </c>
      <c r="E255" s="230"/>
      <c r="F255" s="230"/>
      <c r="G255" s="230"/>
      <c r="H255" s="230">
        <v>300000</v>
      </c>
    </row>
    <row r="256" spans="1:8" ht="12">
      <c r="A256" s="228"/>
      <c r="B256" s="258">
        <v>423599</v>
      </c>
      <c r="C256" s="229" t="s">
        <v>232</v>
      </c>
      <c r="D256" s="110">
        <f t="shared" si="6"/>
        <v>600000</v>
      </c>
      <c r="E256" s="230"/>
      <c r="F256" s="230"/>
      <c r="G256" s="230"/>
      <c r="H256" s="230">
        <v>600000</v>
      </c>
    </row>
    <row r="257" spans="1:8" ht="24">
      <c r="A257" s="228"/>
      <c r="B257" s="258" t="s">
        <v>233</v>
      </c>
      <c r="C257" s="229" t="s">
        <v>288</v>
      </c>
      <c r="D257" s="110">
        <f>E257+F257+G257+H257</f>
        <v>500000</v>
      </c>
      <c r="E257" s="230"/>
      <c r="F257" s="230"/>
      <c r="G257" s="230"/>
      <c r="H257" s="230">
        <v>500000</v>
      </c>
    </row>
    <row r="258" spans="1:8" ht="12">
      <c r="A258" s="228"/>
      <c r="B258" s="258">
        <v>423599</v>
      </c>
      <c r="C258" s="229" t="s">
        <v>234</v>
      </c>
      <c r="D258" s="110">
        <f t="shared" si="6"/>
        <v>200000</v>
      </c>
      <c r="E258" s="230"/>
      <c r="F258" s="230"/>
      <c r="G258" s="230"/>
      <c r="H258" s="230">
        <v>200000</v>
      </c>
    </row>
    <row r="259" spans="1:8" ht="12">
      <c r="A259" s="226">
        <v>4235</v>
      </c>
      <c r="B259" s="364" t="s">
        <v>96</v>
      </c>
      <c r="C259" s="364"/>
      <c r="D259" s="111">
        <f>E259+F259+G259+H259</f>
        <v>4500000</v>
      </c>
      <c r="E259" s="111">
        <f>E254+E255+E256+E257+E258</f>
        <v>0</v>
      </c>
      <c r="F259" s="111">
        <f>F254+F255+F256+F257+F258</f>
        <v>0</v>
      </c>
      <c r="G259" s="111">
        <f>G254+G255+G256+G257+G258</f>
        <v>0</v>
      </c>
      <c r="H259" s="111">
        <f>H253+H254+H255+H256+H257+H258</f>
        <v>4500000</v>
      </c>
    </row>
    <row r="260" spans="1:8" ht="12">
      <c r="A260" s="36"/>
      <c r="B260" s="257">
        <v>423611</v>
      </c>
      <c r="C260" s="262" t="s">
        <v>235</v>
      </c>
      <c r="D260" s="110">
        <f>E260+F260+G260+H260</f>
        <v>20000</v>
      </c>
      <c r="E260" s="122"/>
      <c r="F260" s="73"/>
      <c r="G260" s="74"/>
      <c r="H260" s="73">
        <v>20000</v>
      </c>
    </row>
    <row r="261" spans="1:8" ht="12">
      <c r="A261" s="36">
        <v>4236</v>
      </c>
      <c r="B261" s="365" t="s">
        <v>201</v>
      </c>
      <c r="C261" s="366"/>
      <c r="D261" s="111">
        <f>D260</f>
        <v>20000</v>
      </c>
      <c r="E261" s="124">
        <f>E260</f>
        <v>0</v>
      </c>
      <c r="F261" s="124">
        <f>F260</f>
        <v>0</v>
      </c>
      <c r="G261" s="124">
        <f>G260</f>
        <v>0</v>
      </c>
      <c r="H261" s="124">
        <f>H260</f>
        <v>20000</v>
      </c>
    </row>
    <row r="262" spans="1:8" ht="12">
      <c r="A262" s="51"/>
      <c r="B262" s="256">
        <v>423711</v>
      </c>
      <c r="C262" s="42" t="s">
        <v>184</v>
      </c>
      <c r="D262" s="112">
        <f>E262+F262+G262+H262</f>
        <v>600000</v>
      </c>
      <c r="E262" s="120"/>
      <c r="F262" s="76"/>
      <c r="G262" s="76"/>
      <c r="H262" s="76">
        <v>600000</v>
      </c>
    </row>
    <row r="263" spans="1:8" ht="12">
      <c r="A263" s="36">
        <v>4237</v>
      </c>
      <c r="B263" s="351" t="s">
        <v>97</v>
      </c>
      <c r="C263" s="351"/>
      <c r="D263" s="232">
        <f>D262</f>
        <v>600000</v>
      </c>
      <c r="E263" s="233">
        <f>E262</f>
        <v>0</v>
      </c>
      <c r="F263" s="82">
        <f>F262</f>
        <v>0</v>
      </c>
      <c r="G263" s="82">
        <f>G262</f>
        <v>0</v>
      </c>
      <c r="H263" s="93">
        <f>H262</f>
        <v>600000</v>
      </c>
    </row>
    <row r="264" spans="1:8" ht="12">
      <c r="A264" s="41"/>
      <c r="B264" s="263">
        <v>423913</v>
      </c>
      <c r="C264" s="231" t="s">
        <v>309</v>
      </c>
      <c r="D264" s="112">
        <f>E264+F264+G264+H264</f>
        <v>30000</v>
      </c>
      <c r="E264" s="78"/>
      <c r="F264" s="78"/>
      <c r="G264" s="78"/>
      <c r="H264" s="112">
        <v>30000</v>
      </c>
    </row>
    <row r="265" spans="1:8" ht="12">
      <c r="A265" s="41"/>
      <c r="B265" s="263">
        <v>423915</v>
      </c>
      <c r="C265" s="231" t="s">
        <v>98</v>
      </c>
      <c r="D265" s="112">
        <f>E265+F265+G265+H265</f>
        <v>270000</v>
      </c>
      <c r="E265" s="78">
        <v>20000</v>
      </c>
      <c r="F265" s="78"/>
      <c r="G265" s="78"/>
      <c r="H265" s="112">
        <v>250000</v>
      </c>
    </row>
    <row r="266" spans="1:8" ht="12">
      <c r="A266" s="36">
        <v>4239</v>
      </c>
      <c r="B266" s="351" t="s">
        <v>98</v>
      </c>
      <c r="C266" s="365"/>
      <c r="D266" s="107">
        <f>D264+D265</f>
        <v>300000</v>
      </c>
      <c r="E266" s="107">
        <f>E264+E265</f>
        <v>20000</v>
      </c>
      <c r="F266" s="107">
        <f>F264+F265</f>
        <v>0</v>
      </c>
      <c r="G266" s="107">
        <f>G264+G265</f>
        <v>0</v>
      </c>
      <c r="H266" s="107">
        <f>H264+H265</f>
        <v>280000</v>
      </c>
    </row>
    <row r="267" spans="1:8" ht="11.25">
      <c r="A267" s="194">
        <v>423</v>
      </c>
      <c r="B267" s="355" t="s">
        <v>99</v>
      </c>
      <c r="C267" s="367"/>
      <c r="D267" s="317">
        <f>D233+D237+D245+D252+D259+D261+D263+D266</f>
        <v>15722000</v>
      </c>
      <c r="E267" s="317">
        <f>E233+E237+E245+E252+E259+E261+E263+E266</f>
        <v>6072000</v>
      </c>
      <c r="F267" s="317">
        <f>F233+F237+F245+F252+F259+F261+F263+F266</f>
        <v>2000000</v>
      </c>
      <c r="G267" s="317">
        <f>G233+G237+G245+G252+G259+G261+G263+G266</f>
        <v>0</v>
      </c>
      <c r="H267" s="317">
        <f>H233+H237+H245+H252+H259+H261+H263+H266</f>
        <v>7650000</v>
      </c>
    </row>
    <row r="268" spans="1:8" ht="24">
      <c r="A268" s="165"/>
      <c r="B268" s="256">
        <v>424311</v>
      </c>
      <c r="C268" s="42" t="s">
        <v>100</v>
      </c>
      <c r="D268" s="316">
        <f aca="true" t="shared" si="7" ref="D268:D274">E268+F268+G268+H268</f>
        <v>0</v>
      </c>
      <c r="E268" s="230"/>
      <c r="F268" s="74"/>
      <c r="G268" s="74"/>
      <c r="H268" s="74"/>
    </row>
    <row r="269" spans="1:8" ht="12">
      <c r="A269" s="165"/>
      <c r="B269" s="256">
        <v>424321</v>
      </c>
      <c r="C269" s="315" t="s">
        <v>335</v>
      </c>
      <c r="D269" s="112"/>
      <c r="E269" s="120"/>
      <c r="F269" s="76"/>
      <c r="G269" s="76"/>
      <c r="H269" s="76"/>
    </row>
    <row r="270" spans="1:8" ht="20.25" customHeight="1">
      <c r="A270" s="41"/>
      <c r="B270" s="256">
        <v>424331</v>
      </c>
      <c r="C270" s="315" t="s">
        <v>255</v>
      </c>
      <c r="D270" s="78">
        <f t="shared" si="7"/>
        <v>250000</v>
      </c>
      <c r="E270" s="120">
        <v>200000</v>
      </c>
      <c r="F270" s="76">
        <v>50000</v>
      </c>
      <c r="G270" s="76"/>
      <c r="H270" s="76"/>
    </row>
    <row r="271" spans="1:8" ht="20.25" customHeight="1">
      <c r="A271" s="41"/>
      <c r="B271" s="256">
        <v>4243314</v>
      </c>
      <c r="C271" s="42" t="s">
        <v>236</v>
      </c>
      <c r="D271" s="32">
        <f t="shared" si="7"/>
        <v>150000</v>
      </c>
      <c r="E271" s="76">
        <v>100000</v>
      </c>
      <c r="F271" s="76">
        <v>50000</v>
      </c>
      <c r="G271" s="76"/>
      <c r="H271" s="76"/>
    </row>
    <row r="272" spans="1:8" ht="12">
      <c r="A272" s="49"/>
      <c r="B272" s="260">
        <v>424341</v>
      </c>
      <c r="C272" s="42" t="s">
        <v>101</v>
      </c>
      <c r="D272" s="32">
        <f t="shared" si="7"/>
        <v>0</v>
      </c>
      <c r="E272" s="76"/>
      <c r="F272" s="76"/>
      <c r="G272" s="76"/>
      <c r="H272" s="76"/>
    </row>
    <row r="273" spans="1:8" ht="24">
      <c r="A273" s="49"/>
      <c r="B273" s="260">
        <v>4243511</v>
      </c>
      <c r="C273" s="42" t="s">
        <v>237</v>
      </c>
      <c r="D273" s="32">
        <f t="shared" si="7"/>
        <v>450000</v>
      </c>
      <c r="E273" s="76">
        <v>450000</v>
      </c>
      <c r="F273" s="76"/>
      <c r="G273" s="76"/>
      <c r="H273" s="76"/>
    </row>
    <row r="274" spans="1:8" ht="12">
      <c r="A274" s="49"/>
      <c r="B274" s="260">
        <v>4243315</v>
      </c>
      <c r="C274" s="42" t="s">
        <v>302</v>
      </c>
      <c r="D274" s="32">
        <f t="shared" si="7"/>
        <v>60000</v>
      </c>
      <c r="E274" s="76">
        <v>60000</v>
      </c>
      <c r="F274" s="76"/>
      <c r="G274" s="76"/>
      <c r="H274" s="76"/>
    </row>
    <row r="275" spans="1:8" ht="12.75" thickBot="1">
      <c r="A275" s="49"/>
      <c r="B275" s="260">
        <v>4243317</v>
      </c>
      <c r="C275" s="42" t="s">
        <v>238</v>
      </c>
      <c r="D275" s="32">
        <f>E275+F275+G275+H275</f>
        <v>400000</v>
      </c>
      <c r="E275" s="76">
        <v>250000</v>
      </c>
      <c r="F275" s="76">
        <v>150000</v>
      </c>
      <c r="G275" s="76"/>
      <c r="H275" s="76"/>
    </row>
    <row r="276" spans="1:8" ht="42.75" thickBot="1">
      <c r="A276" s="362" t="s">
        <v>42</v>
      </c>
      <c r="B276" s="362"/>
      <c r="C276" s="31" t="s">
        <v>1</v>
      </c>
      <c r="D276" s="135" t="s">
        <v>337</v>
      </c>
      <c r="E276" s="1" t="s">
        <v>2</v>
      </c>
      <c r="F276" s="1" t="s">
        <v>3</v>
      </c>
      <c r="G276" s="1" t="s">
        <v>249</v>
      </c>
      <c r="H276" s="1" t="s">
        <v>5</v>
      </c>
    </row>
    <row r="277" spans="1:8" ht="12" thickBot="1">
      <c r="A277" s="348">
        <v>0</v>
      </c>
      <c r="B277" s="348"/>
      <c r="C277" s="164">
        <v>0</v>
      </c>
      <c r="D277" s="188" t="s">
        <v>6</v>
      </c>
      <c r="E277" s="277"/>
      <c r="F277" s="188">
        <v>4</v>
      </c>
      <c r="G277" s="188">
        <v>5</v>
      </c>
      <c r="H277" s="188">
        <v>6</v>
      </c>
    </row>
    <row r="278" spans="1:8" ht="12">
      <c r="A278" s="36">
        <v>4243</v>
      </c>
      <c r="B278" s="351" t="s">
        <v>103</v>
      </c>
      <c r="C278" s="351"/>
      <c r="D278" s="106">
        <f>SUM(D268:D277)</f>
        <v>1310000</v>
      </c>
      <c r="E278" s="106">
        <f>SUM(E268:E277)</f>
        <v>1060000</v>
      </c>
      <c r="F278" s="106">
        <f>F268+F270+F271+F272+F273+F274+F275</f>
        <v>250000</v>
      </c>
      <c r="G278" s="106">
        <f>G268+G270+G271+G272+G273+G274+G275</f>
        <v>0</v>
      </c>
      <c r="H278" s="106">
        <f>H268+H270+H271+H272+H273+H274+H275</f>
        <v>0</v>
      </c>
    </row>
    <row r="279" spans="1:8" ht="12">
      <c r="A279" s="41"/>
      <c r="B279" s="256">
        <v>424611</v>
      </c>
      <c r="C279" s="42" t="s">
        <v>104</v>
      </c>
      <c r="D279" s="74">
        <f>E279+F279+G279+H279</f>
        <v>0</v>
      </c>
      <c r="E279" s="76"/>
      <c r="F279" s="76"/>
      <c r="G279" s="76"/>
      <c r="H279" s="76"/>
    </row>
    <row r="280" spans="1:8" ht="12">
      <c r="A280" s="36">
        <v>4246</v>
      </c>
      <c r="B280" s="351" t="s">
        <v>105</v>
      </c>
      <c r="C280" s="351"/>
      <c r="D280" s="83">
        <f>D279</f>
        <v>0</v>
      </c>
      <c r="E280" s="83">
        <f>E279</f>
        <v>0</v>
      </c>
      <c r="F280" s="83">
        <f>F279</f>
        <v>0</v>
      </c>
      <c r="G280" s="83">
        <f>G279</f>
        <v>0</v>
      </c>
      <c r="H280" s="83">
        <f>H279</f>
        <v>0</v>
      </c>
    </row>
    <row r="281" spans="1:8" ht="12">
      <c r="A281" s="36"/>
      <c r="B281" s="260">
        <v>424911</v>
      </c>
      <c r="C281" s="113" t="s">
        <v>102</v>
      </c>
      <c r="D281" s="289">
        <f>E281+F281+G281+H281</f>
        <v>150000</v>
      </c>
      <c r="E281" s="83"/>
      <c r="F281" s="83"/>
      <c r="G281" s="83"/>
      <c r="H281" s="289">
        <v>150000</v>
      </c>
    </row>
    <row r="282" spans="1:8" ht="12">
      <c r="A282" s="173"/>
      <c r="B282" s="260">
        <v>4249111</v>
      </c>
      <c r="C282" s="113" t="s">
        <v>239</v>
      </c>
      <c r="D282" s="73">
        <f>E282+F282+G282+H282</f>
        <v>200000</v>
      </c>
      <c r="E282" s="72"/>
      <c r="F282" s="72"/>
      <c r="G282" s="72"/>
      <c r="H282" s="72">
        <v>200000</v>
      </c>
    </row>
    <row r="283" spans="1:8" ht="12">
      <c r="A283" s="173"/>
      <c r="B283" s="260">
        <v>424912</v>
      </c>
      <c r="C283" s="113" t="s">
        <v>310</v>
      </c>
      <c r="D283" s="73">
        <f>E283+F283+G283+H283</f>
        <v>100000</v>
      </c>
      <c r="E283" s="73"/>
      <c r="F283" s="73"/>
      <c r="G283" s="73"/>
      <c r="H283" s="73">
        <v>100000</v>
      </c>
    </row>
    <row r="284" spans="1:8" ht="12">
      <c r="A284" s="36">
        <v>4249</v>
      </c>
      <c r="B284" s="351" t="s">
        <v>102</v>
      </c>
      <c r="C284" s="351"/>
      <c r="D284" s="106">
        <f>D281+D282+D283</f>
        <v>450000</v>
      </c>
      <c r="E284" s="106">
        <f>E282</f>
        <v>0</v>
      </c>
      <c r="F284" s="106">
        <f>F282</f>
        <v>0</v>
      </c>
      <c r="G284" s="106">
        <f>G282</f>
        <v>0</v>
      </c>
      <c r="H284" s="106">
        <f>H281+H282+H283</f>
        <v>450000</v>
      </c>
    </row>
    <row r="285" spans="1:8" ht="11.25">
      <c r="A285" s="194">
        <v>424</v>
      </c>
      <c r="B285" s="357" t="s">
        <v>106</v>
      </c>
      <c r="C285" s="357"/>
      <c r="D285" s="213">
        <f>D284+D280+D278</f>
        <v>1760000</v>
      </c>
      <c r="E285" s="213">
        <f>E284+E280+E278</f>
        <v>1060000</v>
      </c>
      <c r="F285" s="213">
        <f>F284+F280+F278</f>
        <v>250000</v>
      </c>
      <c r="G285" s="213">
        <f>G284+G280+G278</f>
        <v>0</v>
      </c>
      <c r="H285" s="213">
        <f>H278+H284</f>
        <v>450000</v>
      </c>
    </row>
    <row r="286" spans="1:8" ht="12">
      <c r="A286" s="165"/>
      <c r="B286" s="258">
        <v>4251111</v>
      </c>
      <c r="C286" s="55" t="s">
        <v>107</v>
      </c>
      <c r="D286" s="74">
        <f aca="true" t="shared" si="8" ref="D286:D302">E286+F286+G286+H286</f>
        <v>0</v>
      </c>
      <c r="E286" s="72"/>
      <c r="F286" s="72"/>
      <c r="G286" s="76"/>
      <c r="H286" s="76"/>
    </row>
    <row r="287" spans="1:8" ht="12">
      <c r="A287" s="234"/>
      <c r="B287" s="264">
        <v>4251121</v>
      </c>
      <c r="C287" s="55" t="s">
        <v>108</v>
      </c>
      <c r="D287" s="74">
        <f t="shared" si="8"/>
        <v>0</v>
      </c>
      <c r="E287" s="76"/>
      <c r="F287" s="76"/>
      <c r="G287" s="76"/>
      <c r="H287" s="76"/>
    </row>
    <row r="288" spans="1:8" ht="12">
      <c r="A288" s="173"/>
      <c r="B288" s="264">
        <v>4251122</v>
      </c>
      <c r="C288" s="55" t="s">
        <v>109</v>
      </c>
      <c r="D288" s="74">
        <f t="shared" si="8"/>
        <v>0</v>
      </c>
      <c r="E288" s="76"/>
      <c r="F288" s="76"/>
      <c r="G288" s="76"/>
      <c r="H288" s="76"/>
    </row>
    <row r="289" spans="1:8" ht="12">
      <c r="A289" s="235"/>
      <c r="B289" s="264">
        <v>4251123</v>
      </c>
      <c r="C289" s="227" t="s">
        <v>110</v>
      </c>
      <c r="D289" s="74">
        <f t="shared" si="8"/>
        <v>0</v>
      </c>
      <c r="E289" s="76"/>
      <c r="F289" s="76"/>
      <c r="G289" s="76"/>
      <c r="H289" s="76"/>
    </row>
    <row r="290" spans="1:8" ht="12">
      <c r="A290" s="235"/>
      <c r="B290" s="258">
        <v>425110</v>
      </c>
      <c r="C290" s="227" t="s">
        <v>111</v>
      </c>
      <c r="D290" s="74">
        <f t="shared" si="8"/>
        <v>0</v>
      </c>
      <c r="E290" s="76"/>
      <c r="F290" s="76"/>
      <c r="G290" s="76"/>
      <c r="H290" s="76"/>
    </row>
    <row r="291" spans="1:8" ht="12">
      <c r="A291" s="173"/>
      <c r="B291" s="258">
        <v>425115</v>
      </c>
      <c r="C291" s="227" t="s">
        <v>306</v>
      </c>
      <c r="D291" s="74">
        <f t="shared" si="8"/>
        <v>500000</v>
      </c>
      <c r="E291" s="76">
        <v>500000</v>
      </c>
      <c r="F291" s="76"/>
      <c r="G291" s="76"/>
      <c r="H291" s="76"/>
    </row>
    <row r="292" spans="1:8" ht="12">
      <c r="A292" s="235"/>
      <c r="B292" s="258">
        <v>425116</v>
      </c>
      <c r="C292" s="55" t="s">
        <v>112</v>
      </c>
      <c r="D292" s="74">
        <f t="shared" si="8"/>
        <v>600000</v>
      </c>
      <c r="E292" s="76">
        <v>600000</v>
      </c>
      <c r="F292" s="76"/>
      <c r="G292" s="76"/>
      <c r="H292" s="76"/>
    </row>
    <row r="293" spans="1:8" ht="12">
      <c r="A293" s="235"/>
      <c r="B293" s="258">
        <v>4251161</v>
      </c>
      <c r="C293" s="55" t="s">
        <v>240</v>
      </c>
      <c r="D293" s="74">
        <f t="shared" si="8"/>
        <v>300000</v>
      </c>
      <c r="E293" s="76">
        <v>250000</v>
      </c>
      <c r="F293" s="76">
        <v>50000</v>
      </c>
      <c r="G293" s="76"/>
      <c r="H293" s="76"/>
    </row>
    <row r="294" spans="1:8" ht="12">
      <c r="A294" s="235"/>
      <c r="B294" s="258">
        <v>425117</v>
      </c>
      <c r="C294" s="227" t="s">
        <v>113</v>
      </c>
      <c r="D294" s="74">
        <f t="shared" si="8"/>
        <v>100000</v>
      </c>
      <c r="E294" s="76">
        <v>100000</v>
      </c>
      <c r="F294" s="76"/>
      <c r="G294" s="76"/>
      <c r="H294" s="76"/>
    </row>
    <row r="295" spans="1:8" ht="18" customHeight="1">
      <c r="A295" s="225"/>
      <c r="B295" s="258">
        <v>425119</v>
      </c>
      <c r="C295" s="55" t="s">
        <v>114</v>
      </c>
      <c r="D295" s="74">
        <f t="shared" si="8"/>
        <v>0</v>
      </c>
      <c r="E295" s="76"/>
      <c r="F295" s="72"/>
      <c r="G295" s="76"/>
      <c r="H295" s="72"/>
    </row>
    <row r="296" spans="1:8" ht="18" customHeight="1">
      <c r="A296" s="225"/>
      <c r="B296" s="258">
        <v>4251191</v>
      </c>
      <c r="C296" s="55" t="s">
        <v>311</v>
      </c>
      <c r="D296" s="74">
        <f t="shared" si="8"/>
        <v>100000</v>
      </c>
      <c r="E296" s="76">
        <v>100000</v>
      </c>
      <c r="F296" s="72"/>
      <c r="G296" s="76"/>
      <c r="H296" s="72"/>
    </row>
    <row r="297" spans="1:8" ht="18" customHeight="1">
      <c r="A297" s="225"/>
      <c r="B297" s="258">
        <v>4251192</v>
      </c>
      <c r="C297" s="55" t="s">
        <v>312</v>
      </c>
      <c r="D297" s="74">
        <f t="shared" si="8"/>
        <v>350000</v>
      </c>
      <c r="E297" s="76">
        <v>350000</v>
      </c>
      <c r="F297" s="72"/>
      <c r="G297" s="76"/>
      <c r="H297" s="72"/>
    </row>
    <row r="298" spans="1:8" ht="18" customHeight="1">
      <c r="A298" s="225"/>
      <c r="B298" s="258">
        <v>4251194</v>
      </c>
      <c r="C298" s="55" t="s">
        <v>241</v>
      </c>
      <c r="D298" s="74">
        <f t="shared" si="8"/>
        <v>300000</v>
      </c>
      <c r="E298" s="76">
        <v>300000</v>
      </c>
      <c r="F298" s="72"/>
      <c r="G298" s="76"/>
      <c r="H298" s="72"/>
    </row>
    <row r="299" spans="1:8" ht="12">
      <c r="A299" s="165"/>
      <c r="B299" s="264">
        <v>425191</v>
      </c>
      <c r="C299" s="55" t="s">
        <v>115</v>
      </c>
      <c r="D299" s="74">
        <f t="shared" si="8"/>
        <v>400000</v>
      </c>
      <c r="E299" s="76">
        <v>400000</v>
      </c>
      <c r="F299" s="72"/>
      <c r="G299" s="72"/>
      <c r="H299" s="76"/>
    </row>
    <row r="300" spans="1:8" ht="12">
      <c r="A300" s="165"/>
      <c r="B300" s="264">
        <v>425192</v>
      </c>
      <c r="C300" s="55" t="s">
        <v>242</v>
      </c>
      <c r="D300" s="74">
        <f t="shared" si="8"/>
        <v>400000</v>
      </c>
      <c r="E300" s="74">
        <v>400000</v>
      </c>
      <c r="F300" s="73"/>
      <c r="G300" s="73"/>
      <c r="H300" s="74"/>
    </row>
    <row r="301" spans="1:8" ht="12">
      <c r="A301" s="165"/>
      <c r="B301" s="264">
        <v>4251913</v>
      </c>
      <c r="C301" s="55" t="s">
        <v>243</v>
      </c>
      <c r="D301" s="74">
        <f t="shared" si="8"/>
        <v>0</v>
      </c>
      <c r="E301" s="74"/>
      <c r="F301" s="73"/>
      <c r="G301" s="73"/>
      <c r="H301" s="74"/>
    </row>
    <row r="302" spans="1:8" ht="12">
      <c r="A302" s="165"/>
      <c r="B302" s="264">
        <v>4251914</v>
      </c>
      <c r="C302" s="55" t="s">
        <v>244</v>
      </c>
      <c r="D302" s="74">
        <f t="shared" si="8"/>
        <v>20000</v>
      </c>
      <c r="E302" s="74">
        <v>20000</v>
      </c>
      <c r="F302" s="73"/>
      <c r="G302" s="73"/>
      <c r="H302" s="74"/>
    </row>
    <row r="303" spans="1:8" ht="12">
      <c r="A303" s="226">
        <v>4251</v>
      </c>
      <c r="B303" s="364" t="s">
        <v>116</v>
      </c>
      <c r="C303" s="364"/>
      <c r="D303" s="83">
        <f>D286+D287+D288+D289+D290+D291+D292+D293+D294+D295+D296+D297+D298+D299+D300+D301+D302</f>
        <v>3070000</v>
      </c>
      <c r="E303" s="83">
        <f>E286+E287+E288+E289+E290+E291+E292+E293+E294+E295+E296+E297+E298+E299+E300+E301+E302</f>
        <v>3020000</v>
      </c>
      <c r="F303" s="83">
        <f>F286+F287+F288+F289+F290+F291+F292+F293+F294+F295+F296+F297+F298+F299+F300+F301+F302</f>
        <v>50000</v>
      </c>
      <c r="G303" s="83">
        <f>G286+G287+G288+G289+G290+G291+G292+G293+G294+G295+G296+G297+G298+G299+G300+G301+G302</f>
        <v>0</v>
      </c>
      <c r="H303" s="83">
        <f>H286+H287+H288+H289+H290+H291+H292+H293+H294+H295+H296+H297+H298+H299+H300+H301+H302</f>
        <v>0</v>
      </c>
    </row>
    <row r="304" spans="1:8" ht="24">
      <c r="A304" s="50"/>
      <c r="B304" s="258">
        <v>425211</v>
      </c>
      <c r="C304" s="222" t="s">
        <v>187</v>
      </c>
      <c r="D304" s="74">
        <f aca="true" t="shared" si="9" ref="D304:D314">E304+F304+G304+H304</f>
        <v>1200000</v>
      </c>
      <c r="E304" s="76">
        <v>1200000</v>
      </c>
      <c r="F304" s="76"/>
      <c r="G304" s="76"/>
      <c r="H304" s="76"/>
    </row>
    <row r="305" spans="1:8" ht="12">
      <c r="A305" s="50"/>
      <c r="B305" s="261">
        <v>425212</v>
      </c>
      <c r="C305" s="227" t="s">
        <v>313</v>
      </c>
      <c r="D305" s="74">
        <f t="shared" si="9"/>
        <v>0</v>
      </c>
      <c r="E305" s="76"/>
      <c r="F305" s="76"/>
      <c r="G305" s="76"/>
      <c r="H305" s="76"/>
    </row>
    <row r="306" spans="1:8" ht="12">
      <c r="A306" s="50"/>
      <c r="B306" s="261">
        <v>425213</v>
      </c>
      <c r="C306" s="227" t="s">
        <v>117</v>
      </c>
      <c r="D306" s="74">
        <f>E306+F306+G306+H306</f>
        <v>0</v>
      </c>
      <c r="E306" s="76"/>
      <c r="F306" s="76"/>
      <c r="G306" s="76"/>
      <c r="H306" s="76"/>
    </row>
    <row r="307" spans="1:8" ht="12">
      <c r="A307" s="52"/>
      <c r="B307" s="261">
        <v>425219</v>
      </c>
      <c r="C307" s="227" t="s">
        <v>245</v>
      </c>
      <c r="D307" s="74">
        <f t="shared" si="9"/>
        <v>20000</v>
      </c>
      <c r="E307" s="76"/>
      <c r="F307" s="76"/>
      <c r="G307" s="76"/>
      <c r="H307" s="76">
        <v>20000</v>
      </c>
    </row>
    <row r="308" spans="1:8" ht="12">
      <c r="A308" s="52"/>
      <c r="B308" s="261">
        <v>425221</v>
      </c>
      <c r="C308" s="227" t="s">
        <v>246</v>
      </c>
      <c r="D308" s="74">
        <f>E308+F308+G308+H308</f>
        <v>10000</v>
      </c>
      <c r="E308" s="76"/>
      <c r="F308" s="76"/>
      <c r="G308" s="76"/>
      <c r="H308" s="76">
        <v>10000</v>
      </c>
    </row>
    <row r="309" spans="1:8" ht="13.5" customHeight="1">
      <c r="A309" s="173"/>
      <c r="B309" s="261">
        <v>425222</v>
      </c>
      <c r="C309" s="227" t="s">
        <v>256</v>
      </c>
      <c r="D309" s="74">
        <f t="shared" si="9"/>
        <v>0</v>
      </c>
      <c r="E309" s="76"/>
      <c r="F309" s="76"/>
      <c r="G309" s="76"/>
      <c r="H309" s="76">
        <v>0</v>
      </c>
    </row>
    <row r="310" spans="1:8" ht="12">
      <c r="A310" s="173"/>
      <c r="B310" s="261">
        <v>425223</v>
      </c>
      <c r="C310" s="227" t="s">
        <v>247</v>
      </c>
      <c r="D310" s="32">
        <f t="shared" si="9"/>
        <v>400000</v>
      </c>
      <c r="E310" s="76">
        <v>400000</v>
      </c>
      <c r="F310" s="76"/>
      <c r="G310" s="76"/>
      <c r="H310" s="76"/>
    </row>
    <row r="311" spans="1:8" ht="12">
      <c r="A311" s="173"/>
      <c r="B311" s="261">
        <v>425224</v>
      </c>
      <c r="C311" s="227" t="s">
        <v>248</v>
      </c>
      <c r="D311" s="32">
        <f t="shared" si="9"/>
        <v>0</v>
      </c>
      <c r="E311" s="76"/>
      <c r="F311" s="76"/>
      <c r="G311" s="76"/>
      <c r="H311" s="76"/>
    </row>
    <row r="312" spans="1:8" ht="24">
      <c r="A312" s="173"/>
      <c r="B312" s="261">
        <v>425225</v>
      </c>
      <c r="C312" s="227" t="s">
        <v>120</v>
      </c>
      <c r="D312" s="32">
        <f t="shared" si="9"/>
        <v>350000</v>
      </c>
      <c r="E312" s="76">
        <v>350000</v>
      </c>
      <c r="F312" s="76"/>
      <c r="G312" s="76"/>
      <c r="H312" s="76"/>
    </row>
    <row r="313" spans="1:8" ht="12">
      <c r="A313" s="53"/>
      <c r="B313" s="261">
        <v>425226</v>
      </c>
      <c r="C313" s="227" t="s">
        <v>121</v>
      </c>
      <c r="D313" s="32">
        <f t="shared" si="9"/>
        <v>7000</v>
      </c>
      <c r="E313" s="76">
        <v>7000</v>
      </c>
      <c r="F313" s="76"/>
      <c r="G313" s="76"/>
      <c r="H313" s="76"/>
    </row>
    <row r="314" spans="1:8" ht="24.75" thickBot="1">
      <c r="A314" s="54"/>
      <c r="B314" s="261">
        <v>425229</v>
      </c>
      <c r="C314" s="227" t="s">
        <v>122</v>
      </c>
      <c r="D314" s="32">
        <f t="shared" si="9"/>
        <v>20000</v>
      </c>
      <c r="E314" s="76"/>
      <c r="F314" s="76"/>
      <c r="G314" s="76"/>
      <c r="H314" s="76">
        <v>20000</v>
      </c>
    </row>
    <row r="315" spans="1:8" ht="42.75" thickBot="1">
      <c r="A315" s="362" t="s">
        <v>42</v>
      </c>
      <c r="B315" s="362"/>
      <c r="C315" s="31" t="s">
        <v>1</v>
      </c>
      <c r="D315" s="135" t="s">
        <v>337</v>
      </c>
      <c r="E315" s="1" t="s">
        <v>2</v>
      </c>
      <c r="F315" s="1" t="s">
        <v>3</v>
      </c>
      <c r="G315" s="1" t="s">
        <v>249</v>
      </c>
      <c r="H315" s="1" t="s">
        <v>5</v>
      </c>
    </row>
    <row r="316" spans="1:8" ht="12" thickBot="1">
      <c r="A316" s="348">
        <v>0</v>
      </c>
      <c r="B316" s="348"/>
      <c r="C316" s="164">
        <v>0</v>
      </c>
      <c r="D316" s="188" t="s">
        <v>6</v>
      </c>
      <c r="E316" s="188">
        <v>3</v>
      </c>
      <c r="F316" s="188">
        <v>4</v>
      </c>
      <c r="G316" s="188">
        <v>5</v>
      </c>
      <c r="H316" s="188">
        <v>6</v>
      </c>
    </row>
    <row r="317" spans="1:8" ht="12">
      <c r="A317" s="173"/>
      <c r="B317" s="260">
        <v>425251</v>
      </c>
      <c r="C317" s="35" t="s">
        <v>189</v>
      </c>
      <c r="D317" s="74">
        <f aca="true" t="shared" si="10" ref="D317:D326">E317+F317+G317+H317</f>
        <v>200000</v>
      </c>
      <c r="E317" s="76">
        <v>200000</v>
      </c>
      <c r="F317" s="76"/>
      <c r="G317" s="76"/>
      <c r="H317" s="76"/>
    </row>
    <row r="318" spans="1:8" ht="12">
      <c r="A318" s="173"/>
      <c r="B318" s="260">
        <v>425251</v>
      </c>
      <c r="C318" s="35" t="s">
        <v>258</v>
      </c>
      <c r="D318" s="74">
        <f t="shared" si="10"/>
        <v>1825000</v>
      </c>
      <c r="E318" s="76"/>
      <c r="F318" s="76">
        <v>1325000</v>
      </c>
      <c r="G318" s="76"/>
      <c r="H318" s="76">
        <v>500000</v>
      </c>
    </row>
    <row r="319" spans="1:8" ht="12">
      <c r="A319" s="173"/>
      <c r="B319" s="260">
        <v>425251</v>
      </c>
      <c r="C319" s="35" t="s">
        <v>259</v>
      </c>
      <c r="D319" s="74">
        <f t="shared" si="10"/>
        <v>100000</v>
      </c>
      <c r="E319" s="76">
        <v>100000</v>
      </c>
      <c r="F319" s="76"/>
      <c r="G319" s="76"/>
      <c r="H319" s="76"/>
    </row>
    <row r="320" spans="1:8" ht="12">
      <c r="A320" s="173"/>
      <c r="B320" s="260">
        <v>425251</v>
      </c>
      <c r="C320" s="35" t="s">
        <v>260</v>
      </c>
      <c r="D320" s="74">
        <f t="shared" si="10"/>
        <v>100000</v>
      </c>
      <c r="E320" s="76">
        <v>100000</v>
      </c>
      <c r="F320" s="76"/>
      <c r="G320" s="76"/>
      <c r="H320" s="76"/>
    </row>
    <row r="321" spans="1:8" ht="12">
      <c r="A321" s="173"/>
      <c r="B321" s="260">
        <v>425251</v>
      </c>
      <c r="C321" s="35" t="s">
        <v>261</v>
      </c>
      <c r="D321" s="74">
        <f t="shared" si="10"/>
        <v>100000</v>
      </c>
      <c r="E321" s="76">
        <v>100000</v>
      </c>
      <c r="F321" s="76"/>
      <c r="G321" s="76"/>
      <c r="H321" s="76"/>
    </row>
    <row r="322" spans="1:8" ht="12">
      <c r="A322" s="173"/>
      <c r="B322" s="260">
        <v>425241</v>
      </c>
      <c r="C322" s="35" t="s">
        <v>257</v>
      </c>
      <c r="D322" s="74">
        <f t="shared" si="10"/>
        <v>800000</v>
      </c>
      <c r="E322" s="76">
        <v>800000</v>
      </c>
      <c r="F322" s="76"/>
      <c r="G322" s="76"/>
      <c r="H322" s="76"/>
    </row>
    <row r="323" spans="1:8" ht="12">
      <c r="A323" s="49"/>
      <c r="B323" s="260">
        <v>425252</v>
      </c>
      <c r="C323" s="35" t="s">
        <v>190</v>
      </c>
      <c r="D323" s="74">
        <f t="shared" si="10"/>
        <v>300000</v>
      </c>
      <c r="E323" s="76">
        <v>300000</v>
      </c>
      <c r="F323" s="76"/>
      <c r="G323" s="76"/>
      <c r="H323" s="76"/>
    </row>
    <row r="324" spans="1:8" ht="24">
      <c r="A324" s="173"/>
      <c r="B324" s="260">
        <v>425253</v>
      </c>
      <c r="C324" s="35" t="s">
        <v>185</v>
      </c>
      <c r="D324" s="74">
        <f>E324+F324+G324+H324</f>
        <v>400000</v>
      </c>
      <c r="E324" s="76">
        <v>400000</v>
      </c>
      <c r="F324" s="76"/>
      <c r="G324" s="76"/>
      <c r="H324" s="76"/>
    </row>
    <row r="325" spans="1:8" ht="24">
      <c r="A325" s="49"/>
      <c r="B325" s="260">
        <v>425291</v>
      </c>
      <c r="C325" s="35" t="s">
        <v>192</v>
      </c>
      <c r="D325" s="74">
        <f t="shared" si="10"/>
        <v>0</v>
      </c>
      <c r="E325" s="76"/>
      <c r="F325" s="76"/>
      <c r="G325" s="76"/>
      <c r="H325" s="76"/>
    </row>
    <row r="326" spans="1:8" ht="12">
      <c r="A326" s="47">
        <v>4252</v>
      </c>
      <c r="B326" s="351" t="s">
        <v>330</v>
      </c>
      <c r="C326" s="351"/>
      <c r="D326" s="83">
        <f t="shared" si="10"/>
        <v>5832000</v>
      </c>
      <c r="E326" s="83">
        <f>E304+E305+E306+E307+E308+E309+E310+E311+E312+E313+E314+E317+E318+E319+E320+E321+E322+E323+E324+E325</f>
        <v>3957000</v>
      </c>
      <c r="F326" s="83">
        <f>F304+F305+F306+F307+F308+F309+F310+F311+F312+F313+F314+F317+F318+F319+F320+F321+F322+F323+F324+F325</f>
        <v>1325000</v>
      </c>
      <c r="G326" s="83">
        <f>G304+G305+G308+G309+G310+G311+G312+G314+G317+G318+G319+G321+G322+G323+G324+G325</f>
        <v>0</v>
      </c>
      <c r="H326" s="83">
        <f>H304+H305+H306+H307+H308+H309+H310+H311+H312+H313+H314+H317+H318+H319+H320+H321+H322+H323+H324+H325</f>
        <v>550000</v>
      </c>
    </row>
    <row r="327" spans="1:8" ht="11.25">
      <c r="A327" s="194">
        <v>425</v>
      </c>
      <c r="B327" s="357" t="s">
        <v>123</v>
      </c>
      <c r="C327" s="357"/>
      <c r="D327" s="212">
        <f>D326+D303</f>
        <v>8902000</v>
      </c>
      <c r="E327" s="212">
        <f>E326+E303</f>
        <v>6977000</v>
      </c>
      <c r="F327" s="212">
        <f>F326+F303</f>
        <v>1375000</v>
      </c>
      <c r="G327" s="212">
        <f>G326+G303</f>
        <v>0</v>
      </c>
      <c r="H327" s="212">
        <f>H326+H303</f>
        <v>550000</v>
      </c>
    </row>
    <row r="328" spans="1:8" ht="12">
      <c r="A328" s="173"/>
      <c r="B328" s="256">
        <v>426111</v>
      </c>
      <c r="C328" s="42" t="s">
        <v>124</v>
      </c>
      <c r="D328" s="74">
        <f>E328+F328+G328+H328</f>
        <v>2608000</v>
      </c>
      <c r="E328" s="76">
        <v>1500000</v>
      </c>
      <c r="F328" s="76">
        <v>108000</v>
      </c>
      <c r="G328" s="76"/>
      <c r="H328" s="76">
        <v>1000000</v>
      </c>
    </row>
    <row r="329" spans="1:8" ht="12">
      <c r="A329" s="165"/>
      <c r="B329" s="256">
        <v>426111</v>
      </c>
      <c r="C329" s="55" t="s">
        <v>263</v>
      </c>
      <c r="D329" s="74">
        <f>E329+F329+G329+H329</f>
        <v>0</v>
      </c>
      <c r="E329" s="72"/>
      <c r="F329" s="72"/>
      <c r="G329" s="72"/>
      <c r="H329" s="76"/>
    </row>
    <row r="330" spans="1:8" ht="12">
      <c r="A330" s="36"/>
      <c r="B330" s="256">
        <v>426124</v>
      </c>
      <c r="C330" s="55" t="s">
        <v>125</v>
      </c>
      <c r="D330" s="74">
        <f>E330+F330+G330+H330</f>
        <v>0</v>
      </c>
      <c r="E330" s="72"/>
      <c r="F330" s="72"/>
      <c r="G330" s="72"/>
      <c r="H330" s="72">
        <v>0</v>
      </c>
    </row>
    <row r="331" spans="1:8" ht="12.75">
      <c r="A331" s="56"/>
      <c r="B331" s="256">
        <v>426131</v>
      </c>
      <c r="C331" s="42" t="s">
        <v>126</v>
      </c>
      <c r="D331" s="74">
        <f>E331+F331+G331+H331</f>
        <v>20000</v>
      </c>
      <c r="E331" s="72"/>
      <c r="F331" s="72"/>
      <c r="G331" s="72"/>
      <c r="H331" s="72">
        <v>20000</v>
      </c>
    </row>
    <row r="332" spans="1:8" ht="12">
      <c r="A332" s="57"/>
      <c r="B332" s="37">
        <v>426191</v>
      </c>
      <c r="C332" s="42" t="s">
        <v>127</v>
      </c>
      <c r="D332" s="74">
        <f>E332+F332+G332+H332</f>
        <v>0</v>
      </c>
      <c r="E332" s="72"/>
      <c r="F332" s="72"/>
      <c r="G332" s="72"/>
      <c r="H332" s="72"/>
    </row>
    <row r="333" spans="1:8" ht="12">
      <c r="A333" s="36">
        <v>4261</v>
      </c>
      <c r="B333" s="351" t="s">
        <v>128</v>
      </c>
      <c r="C333" s="351"/>
      <c r="D333" s="240">
        <f>D332+D331+D330+D329+D328</f>
        <v>2628000</v>
      </c>
      <c r="E333" s="240">
        <f>E332+E331+E330+E329+E328</f>
        <v>1500000</v>
      </c>
      <c r="F333" s="240">
        <f>F332+F331+F330+F329+F328</f>
        <v>108000</v>
      </c>
      <c r="G333" s="240">
        <f>G332+G331+G330+G329+G328</f>
        <v>0</v>
      </c>
      <c r="H333" s="240">
        <f>H332+H331+H330+H329+H328</f>
        <v>1020000</v>
      </c>
    </row>
    <row r="334" spans="1:8" ht="12">
      <c r="A334" s="58"/>
      <c r="B334" s="256">
        <v>426311</v>
      </c>
      <c r="C334" s="42" t="s">
        <v>129</v>
      </c>
      <c r="D334" s="74">
        <f>E334+F334+G334+H334</f>
        <v>460000</v>
      </c>
      <c r="E334" s="76"/>
      <c r="F334" s="76"/>
      <c r="G334" s="76"/>
      <c r="H334" s="76">
        <v>460000</v>
      </c>
    </row>
    <row r="335" spans="1:8" ht="12">
      <c r="A335" s="36">
        <v>4263</v>
      </c>
      <c r="B335" s="351" t="s">
        <v>130</v>
      </c>
      <c r="C335" s="351"/>
      <c r="D335" s="106">
        <f>D334</f>
        <v>460000</v>
      </c>
      <c r="E335" s="106">
        <f>E334</f>
        <v>0</v>
      </c>
      <c r="F335" s="106">
        <f>F334</f>
        <v>0</v>
      </c>
      <c r="G335" s="106">
        <f>G334</f>
        <v>0</v>
      </c>
      <c r="H335" s="106">
        <f>H334</f>
        <v>460000</v>
      </c>
    </row>
    <row r="336" spans="1:8" ht="12">
      <c r="A336" s="226"/>
      <c r="B336" s="258">
        <v>426411</v>
      </c>
      <c r="C336" s="55" t="s">
        <v>262</v>
      </c>
      <c r="D336" s="74">
        <f>E336+F336+G336+H336</f>
        <v>4000000</v>
      </c>
      <c r="E336" s="76">
        <v>4000000</v>
      </c>
      <c r="F336" s="76"/>
      <c r="G336" s="76"/>
      <c r="H336" s="76"/>
    </row>
    <row r="337" spans="1:8" ht="12">
      <c r="A337" s="241"/>
      <c r="B337" s="258">
        <v>426413</v>
      </c>
      <c r="C337" s="55" t="s">
        <v>131</v>
      </c>
      <c r="D337" s="74">
        <f>E337+F337+G337+H337</f>
        <v>50000</v>
      </c>
      <c r="E337" s="76">
        <v>50000</v>
      </c>
      <c r="F337" s="76"/>
      <c r="G337" s="76"/>
      <c r="H337" s="76"/>
    </row>
    <row r="338" spans="1:8" ht="27.75" customHeight="1">
      <c r="A338" s="225"/>
      <c r="B338" s="264">
        <v>426491</v>
      </c>
      <c r="C338" s="222" t="s">
        <v>188</v>
      </c>
      <c r="D338" s="74">
        <f>E338+F338+G338+H338</f>
        <v>450000</v>
      </c>
      <c r="E338" s="76">
        <v>450000</v>
      </c>
      <c r="F338" s="76"/>
      <c r="G338" s="76"/>
      <c r="H338" s="76"/>
    </row>
    <row r="339" spans="1:8" ht="12">
      <c r="A339" s="226" t="s">
        <v>271</v>
      </c>
      <c r="B339" s="364" t="s">
        <v>272</v>
      </c>
      <c r="C339" s="364"/>
      <c r="D339" s="106">
        <f>D338+D337+D336</f>
        <v>4500000</v>
      </c>
      <c r="E339" s="106">
        <f>E338+E337+E336</f>
        <v>4500000</v>
      </c>
      <c r="F339" s="106">
        <f>F338+F337+F336</f>
        <v>0</v>
      </c>
      <c r="G339" s="106">
        <f>G338+G337+G336</f>
        <v>0</v>
      </c>
      <c r="H339" s="106">
        <f>H338+H337+H336</f>
        <v>0</v>
      </c>
    </row>
    <row r="340" spans="1:8" ht="12">
      <c r="A340" s="49"/>
      <c r="B340" s="43">
        <v>4267111</v>
      </c>
      <c r="C340" s="42" t="s">
        <v>132</v>
      </c>
      <c r="D340" s="106">
        <f>E340+F340+G340+H340</f>
        <v>7950000</v>
      </c>
      <c r="E340" s="243">
        <v>7150000</v>
      </c>
      <c r="F340" s="243">
        <v>600000</v>
      </c>
      <c r="G340" s="243"/>
      <c r="H340" s="243">
        <v>200000</v>
      </c>
    </row>
    <row r="341" spans="1:8" ht="12">
      <c r="A341" s="49"/>
      <c r="B341" s="59">
        <v>4267112</v>
      </c>
      <c r="C341" s="42" t="s">
        <v>133</v>
      </c>
      <c r="D341" s="106">
        <f>E341+F341+G341+H341</f>
        <v>4250000</v>
      </c>
      <c r="E341" s="243"/>
      <c r="F341" s="243">
        <v>2400000</v>
      </c>
      <c r="G341" s="243"/>
      <c r="H341" s="243">
        <v>1850000</v>
      </c>
    </row>
    <row r="342" spans="1:8" ht="12">
      <c r="A342" s="173"/>
      <c r="B342" s="59">
        <v>426721</v>
      </c>
      <c r="C342" s="42" t="s">
        <v>264</v>
      </c>
      <c r="D342" s="106">
        <f>E342+F342+G342+H342</f>
        <v>27065000</v>
      </c>
      <c r="E342" s="243">
        <v>26565000</v>
      </c>
      <c r="F342" s="243"/>
      <c r="G342" s="243"/>
      <c r="H342" s="243">
        <v>500000</v>
      </c>
    </row>
    <row r="343" spans="1:8" ht="12.75" thickBot="1">
      <c r="A343" s="52"/>
      <c r="B343" s="59">
        <v>426751</v>
      </c>
      <c r="C343" s="42" t="s">
        <v>193</v>
      </c>
      <c r="D343" s="106">
        <f>E343+F343+G343+H343</f>
        <v>35331000</v>
      </c>
      <c r="E343" s="243">
        <v>34816000</v>
      </c>
      <c r="F343" s="243">
        <v>265000</v>
      </c>
      <c r="G343" s="243"/>
      <c r="H343" s="243">
        <v>250000</v>
      </c>
    </row>
    <row r="344" spans="1:8" ht="42.75" thickBot="1">
      <c r="A344" s="362" t="s">
        <v>42</v>
      </c>
      <c r="B344" s="362"/>
      <c r="C344" s="31" t="s">
        <v>1</v>
      </c>
      <c r="D344" s="135" t="s">
        <v>337</v>
      </c>
      <c r="E344" s="1" t="s">
        <v>2</v>
      </c>
      <c r="F344" s="1" t="s">
        <v>3</v>
      </c>
      <c r="G344" s="1" t="s">
        <v>249</v>
      </c>
      <c r="H344" s="1" t="s">
        <v>5</v>
      </c>
    </row>
    <row r="345" spans="1:8" ht="12" thickBot="1">
      <c r="A345" s="348">
        <v>0</v>
      </c>
      <c r="B345" s="348"/>
      <c r="C345" s="164">
        <v>0</v>
      </c>
      <c r="D345" s="244" t="s">
        <v>6</v>
      </c>
      <c r="E345" s="244"/>
      <c r="F345" s="244">
        <v>4</v>
      </c>
      <c r="G345" s="244">
        <v>5</v>
      </c>
      <c r="H345" s="244">
        <v>6</v>
      </c>
    </row>
    <row r="346" spans="1:8" ht="12">
      <c r="A346" s="173"/>
      <c r="B346" s="43">
        <v>426751</v>
      </c>
      <c r="C346" s="42" t="s">
        <v>273</v>
      </c>
      <c r="D346" s="46">
        <f>E346+F346+G346+H346</f>
        <v>9000000</v>
      </c>
      <c r="E346" s="243">
        <v>9000000</v>
      </c>
      <c r="F346" s="243"/>
      <c r="G346" s="243"/>
      <c r="H346" s="243"/>
    </row>
    <row r="347" spans="1:8" ht="12">
      <c r="A347" s="173"/>
      <c r="B347" s="43">
        <v>426751</v>
      </c>
      <c r="C347" s="42" t="s">
        <v>274</v>
      </c>
      <c r="D347" s="46">
        <f aca="true" t="shared" si="11" ref="D347:D352">E347+F347+G347+H347</f>
        <v>400000</v>
      </c>
      <c r="E347" s="243">
        <v>400000</v>
      </c>
      <c r="F347" s="243"/>
      <c r="G347" s="243"/>
      <c r="H347" s="243"/>
    </row>
    <row r="348" spans="1:8" ht="24">
      <c r="A348" s="173"/>
      <c r="B348" s="43">
        <v>426791</v>
      </c>
      <c r="C348" s="42" t="s">
        <v>194</v>
      </c>
      <c r="D348" s="46">
        <f t="shared" si="11"/>
        <v>60000</v>
      </c>
      <c r="E348" s="243">
        <v>60000</v>
      </c>
      <c r="F348" s="243"/>
      <c r="G348" s="243"/>
      <c r="H348" s="243"/>
    </row>
    <row r="349" spans="1:8" ht="12">
      <c r="A349" s="53"/>
      <c r="B349" s="37">
        <v>42651</v>
      </c>
      <c r="C349" s="42" t="s">
        <v>267</v>
      </c>
      <c r="D349" s="46">
        <f t="shared" si="11"/>
        <v>20000</v>
      </c>
      <c r="E349" s="243">
        <v>20000</v>
      </c>
      <c r="F349" s="243"/>
      <c r="G349" s="243"/>
      <c r="H349" s="243"/>
    </row>
    <row r="350" spans="1:8" ht="12">
      <c r="A350" s="50">
        <v>4267</v>
      </c>
      <c r="B350" s="351" t="s">
        <v>134</v>
      </c>
      <c r="C350" s="351"/>
      <c r="D350" s="46">
        <f t="shared" si="11"/>
        <v>84076000</v>
      </c>
      <c r="E350" s="106">
        <f>E340+E341+E342+E343+E346+E347+E348+E349</f>
        <v>78011000</v>
      </c>
      <c r="F350" s="46">
        <f>F340+F341+F342+F343+F346+F348+F349</f>
        <v>3265000</v>
      </c>
      <c r="G350" s="46">
        <f>G340+G341+G342+G343+G346+G347+G348+G349</f>
        <v>0</v>
      </c>
      <c r="H350" s="46">
        <f>H340+H341+H342+H343+H346+H347+H348+H349</f>
        <v>2800000</v>
      </c>
    </row>
    <row r="351" spans="1:8" ht="12">
      <c r="A351" s="245"/>
      <c r="B351" s="332">
        <v>426811</v>
      </c>
      <c r="C351" s="331" t="s">
        <v>135</v>
      </c>
      <c r="D351" s="335">
        <f t="shared" si="11"/>
        <v>1700000</v>
      </c>
      <c r="E351" s="334">
        <v>1000000</v>
      </c>
      <c r="F351" s="243"/>
      <c r="G351" s="243"/>
      <c r="H351" s="334">
        <v>700000</v>
      </c>
    </row>
    <row r="352" spans="1:8" ht="12">
      <c r="A352" s="242"/>
      <c r="B352" s="333">
        <v>426821</v>
      </c>
      <c r="C352" s="331" t="s">
        <v>265</v>
      </c>
      <c r="D352" s="335">
        <f t="shared" si="11"/>
        <v>100000</v>
      </c>
      <c r="E352" s="243"/>
      <c r="F352" s="243"/>
      <c r="G352" s="243"/>
      <c r="H352" s="334">
        <v>100000</v>
      </c>
    </row>
    <row r="353" spans="1:8" ht="12">
      <c r="A353" s="226">
        <v>4268</v>
      </c>
      <c r="B353" s="364" t="s">
        <v>136</v>
      </c>
      <c r="C353" s="364"/>
      <c r="D353" s="46">
        <f>D352+D351</f>
        <v>1800000</v>
      </c>
      <c r="E353" s="106">
        <f>E352+E351</f>
        <v>1000000</v>
      </c>
      <c r="F353" s="46">
        <f>F352+F351</f>
        <v>0</v>
      </c>
      <c r="G353" s="46">
        <f>G352+G351</f>
        <v>0</v>
      </c>
      <c r="H353" s="46">
        <f>H352+H351</f>
        <v>800000</v>
      </c>
    </row>
    <row r="354" spans="1:8" ht="12">
      <c r="A354" s="225"/>
      <c r="B354" s="258">
        <v>426911</v>
      </c>
      <c r="C354" s="227" t="s">
        <v>139</v>
      </c>
      <c r="D354" s="39">
        <f>E354+F354+G354+H354</f>
        <v>2333000</v>
      </c>
      <c r="E354" s="38">
        <v>1133000</v>
      </c>
      <c r="F354" s="33"/>
      <c r="G354" s="38"/>
      <c r="H354" s="38">
        <v>1200000</v>
      </c>
    </row>
    <row r="355" spans="1:8" ht="12">
      <c r="A355" s="225"/>
      <c r="B355" s="258">
        <v>426913</v>
      </c>
      <c r="C355" s="227" t="s">
        <v>137</v>
      </c>
      <c r="D355" s="39">
        <f>E355+F355+G355+H355</f>
        <v>117000</v>
      </c>
      <c r="E355" s="38">
        <v>17000</v>
      </c>
      <c r="F355" s="33"/>
      <c r="G355" s="38"/>
      <c r="H355" s="38">
        <v>100000</v>
      </c>
    </row>
    <row r="356" spans="1:8" ht="12">
      <c r="A356" s="225"/>
      <c r="B356" s="258">
        <v>426919</v>
      </c>
      <c r="C356" s="55" t="s">
        <v>138</v>
      </c>
      <c r="D356" s="39">
        <f>E356+F356+G356+H356</f>
        <v>50000</v>
      </c>
      <c r="E356" s="72"/>
      <c r="F356" s="38"/>
      <c r="G356" s="38"/>
      <c r="H356" s="38">
        <v>50000</v>
      </c>
    </row>
    <row r="357" spans="1:8" ht="12">
      <c r="A357" s="226">
        <v>4269</v>
      </c>
      <c r="B357" s="364" t="s">
        <v>139</v>
      </c>
      <c r="C357" s="364"/>
      <c r="D357" s="40">
        <f>D356+D355+D354</f>
        <v>2500000</v>
      </c>
      <c r="E357" s="40">
        <f>E354+E355+E356</f>
        <v>1150000</v>
      </c>
      <c r="F357" s="40">
        <f>F356+F355+F354</f>
        <v>0</v>
      </c>
      <c r="G357" s="40">
        <f>G356+G355+G354</f>
        <v>0</v>
      </c>
      <c r="H357" s="40">
        <f>H354+H355+H356</f>
        <v>1350000</v>
      </c>
    </row>
    <row r="358" spans="1:10" ht="11.25">
      <c r="A358" s="194">
        <v>426</v>
      </c>
      <c r="B358" s="357" t="s">
        <v>140</v>
      </c>
      <c r="C358" s="357"/>
      <c r="D358" s="212">
        <f>E358+F358+G358+H358</f>
        <v>95964000</v>
      </c>
      <c r="E358" s="212">
        <f>E357+E353+E350+E339+E335+E333</f>
        <v>86161000</v>
      </c>
      <c r="F358" s="212">
        <f>F357+F353+F350+F339+F335+F333</f>
        <v>3373000</v>
      </c>
      <c r="G358" s="212">
        <f>G357+G353+G350+G339+G335+G333</f>
        <v>0</v>
      </c>
      <c r="H358" s="212">
        <f>H357+H353+H350+H339+H335+H333</f>
        <v>6430000</v>
      </c>
      <c r="J358" s="98"/>
    </row>
    <row r="359" spans="1:8" ht="11.25">
      <c r="A359" s="186">
        <v>42</v>
      </c>
      <c r="B359" s="361" t="s">
        <v>141</v>
      </c>
      <c r="C359" s="361"/>
      <c r="D359" s="254">
        <f>D219+D231+D267+D285+D327+D358</f>
        <v>169217000</v>
      </c>
      <c r="E359" s="254">
        <f>E358+E327+E285+E267+E231+E219</f>
        <v>145608000</v>
      </c>
      <c r="F359" s="254">
        <f>F358+F327+F285+F267+F231+F219</f>
        <v>6998000</v>
      </c>
      <c r="G359" s="254">
        <f>G358+G327+G285+G267+G231+G219</f>
        <v>0</v>
      </c>
      <c r="H359" s="254">
        <f>H358+H327+H285+H267+H231+H219</f>
        <v>16611000</v>
      </c>
    </row>
    <row r="360" spans="1:8" ht="12">
      <c r="A360" s="165"/>
      <c r="B360" s="236">
        <v>431111</v>
      </c>
      <c r="C360" s="55" t="s">
        <v>142</v>
      </c>
      <c r="D360" s="39">
        <f>E360+F360+G360+H360</f>
        <v>350000</v>
      </c>
      <c r="E360" s="38"/>
      <c r="F360" s="38"/>
      <c r="G360" s="38"/>
      <c r="H360" s="72">
        <v>350000</v>
      </c>
    </row>
    <row r="361" spans="1:8" ht="12">
      <c r="A361" s="165"/>
      <c r="B361" s="236">
        <v>431211</v>
      </c>
      <c r="C361" s="55" t="s">
        <v>143</v>
      </c>
      <c r="D361" s="39">
        <f>E361+F361+G361+H361</f>
        <v>600000</v>
      </c>
      <c r="E361" s="38"/>
      <c r="F361" s="38"/>
      <c r="G361" s="38"/>
      <c r="H361" s="72">
        <v>600000</v>
      </c>
    </row>
    <row r="362" spans="1:8" ht="12">
      <c r="A362" s="234"/>
      <c r="B362" s="236">
        <v>4351</v>
      </c>
      <c r="C362" s="55" t="s">
        <v>270</v>
      </c>
      <c r="D362" s="39">
        <f>E362+F362+G362+H362</f>
        <v>50000</v>
      </c>
      <c r="E362" s="38"/>
      <c r="F362" s="38"/>
      <c r="G362" s="38"/>
      <c r="H362" s="72">
        <v>50000</v>
      </c>
    </row>
    <row r="363" spans="1:8" ht="11.25">
      <c r="A363" s="199" t="s">
        <v>268</v>
      </c>
      <c r="B363" s="360" t="s">
        <v>269</v>
      </c>
      <c r="C363" s="360"/>
      <c r="D363" s="212">
        <f>D362+D361+D360</f>
        <v>1000000</v>
      </c>
      <c r="E363" s="212">
        <f>E362+E361+E360</f>
        <v>0</v>
      </c>
      <c r="F363" s="212">
        <f>F362+F361+F360</f>
        <v>0</v>
      </c>
      <c r="G363" s="212">
        <f>G362+G361+G360</f>
        <v>0</v>
      </c>
      <c r="H363" s="212">
        <f>H362+H361+H360</f>
        <v>1000000</v>
      </c>
    </row>
    <row r="364" spans="1:8" ht="11.25">
      <c r="A364" s="186">
        <v>43</v>
      </c>
      <c r="B364" s="361" t="s">
        <v>144</v>
      </c>
      <c r="C364" s="361"/>
      <c r="D364" s="254">
        <f>D363</f>
        <v>1000000</v>
      </c>
      <c r="E364" s="254">
        <f>E363</f>
        <v>0</v>
      </c>
      <c r="F364" s="254">
        <f>F363</f>
        <v>0</v>
      </c>
      <c r="G364" s="254">
        <f>G363</f>
        <v>0</v>
      </c>
      <c r="H364" s="254">
        <f>H363</f>
        <v>1000000</v>
      </c>
    </row>
    <row r="365" spans="1:8" ht="12">
      <c r="A365" s="225"/>
      <c r="B365" s="223">
        <v>444211</v>
      </c>
      <c r="C365" s="55" t="s">
        <v>145</v>
      </c>
      <c r="D365" s="39">
        <f>E365+F365+G365+H365</f>
        <v>200000</v>
      </c>
      <c r="E365" s="38"/>
      <c r="F365" s="38"/>
      <c r="G365" s="38"/>
      <c r="H365" s="72">
        <v>200000</v>
      </c>
    </row>
    <row r="366" spans="1:8" ht="12">
      <c r="A366" s="225"/>
      <c r="B366" s="223">
        <v>444219</v>
      </c>
      <c r="C366" s="55" t="s">
        <v>195</v>
      </c>
      <c r="D366" s="39">
        <f>E366+F366+G366+H366</f>
        <v>100000</v>
      </c>
      <c r="E366" s="39"/>
      <c r="F366" s="39"/>
      <c r="G366" s="39"/>
      <c r="H366" s="73">
        <v>100000</v>
      </c>
    </row>
    <row r="367" spans="1:8" ht="12">
      <c r="A367" s="226">
        <v>4442</v>
      </c>
      <c r="B367" s="364" t="s">
        <v>145</v>
      </c>
      <c r="C367" s="364"/>
      <c r="D367" s="46">
        <f>D366+D365</f>
        <v>300000</v>
      </c>
      <c r="E367" s="46">
        <f>E366+E365</f>
        <v>0</v>
      </c>
      <c r="F367" s="46">
        <f>F366+F365</f>
        <v>0</v>
      </c>
      <c r="G367" s="46">
        <f>G366+G365</f>
        <v>0</v>
      </c>
      <c r="H367" s="46">
        <f>H366+H365</f>
        <v>300000</v>
      </c>
    </row>
    <row r="368" spans="1:8" ht="12">
      <c r="A368" s="199">
        <v>444</v>
      </c>
      <c r="B368" s="368" t="s">
        <v>146</v>
      </c>
      <c r="C368" s="368"/>
      <c r="D368" s="195">
        <f aca="true" t="shared" si="12" ref="D368:H369">D367</f>
        <v>300000</v>
      </c>
      <c r="E368" s="195">
        <f t="shared" si="12"/>
        <v>0</v>
      </c>
      <c r="F368" s="195">
        <f t="shared" si="12"/>
        <v>0</v>
      </c>
      <c r="G368" s="195">
        <f t="shared" si="12"/>
        <v>0</v>
      </c>
      <c r="H368" s="195">
        <f t="shared" si="12"/>
        <v>300000</v>
      </c>
    </row>
    <row r="369" spans="1:8" ht="12">
      <c r="A369" s="187">
        <v>44</v>
      </c>
      <c r="B369" s="369" t="s">
        <v>147</v>
      </c>
      <c r="C369" s="369"/>
      <c r="D369" s="246">
        <f t="shared" si="12"/>
        <v>300000</v>
      </c>
      <c r="E369" s="246">
        <f t="shared" si="12"/>
        <v>0</v>
      </c>
      <c r="F369" s="246">
        <f t="shared" si="12"/>
        <v>0</v>
      </c>
      <c r="G369" s="246">
        <f t="shared" si="12"/>
        <v>0</v>
      </c>
      <c r="H369" s="246">
        <v>300000</v>
      </c>
    </row>
    <row r="370" spans="1:8" ht="22.5">
      <c r="A370" s="235"/>
      <c r="B370" s="247">
        <v>465112</v>
      </c>
      <c r="C370" s="247" t="s">
        <v>148</v>
      </c>
      <c r="D370" s="74">
        <f>E370+F370+G370+H370</f>
        <v>5980000</v>
      </c>
      <c r="E370" s="74">
        <v>4900000</v>
      </c>
      <c r="F370" s="74">
        <v>1080000</v>
      </c>
      <c r="G370" s="32"/>
      <c r="H370" s="32"/>
    </row>
    <row r="371" spans="1:8" ht="12">
      <c r="A371" s="248">
        <v>4651</v>
      </c>
      <c r="B371" s="371" t="s">
        <v>149</v>
      </c>
      <c r="C371" s="371"/>
      <c r="D371" s="46">
        <f>E371+F371+G371+H371</f>
        <v>5980000</v>
      </c>
      <c r="E371" s="46">
        <f>E370</f>
        <v>4900000</v>
      </c>
      <c r="F371" s="46">
        <f>F370</f>
        <v>1080000</v>
      </c>
      <c r="G371" s="46">
        <f>G370</f>
        <v>0</v>
      </c>
      <c r="H371" s="46">
        <f aca="true" t="shared" si="13" ref="D371:H373">H370</f>
        <v>0</v>
      </c>
    </row>
    <row r="372" spans="1:8" ht="12">
      <c r="A372" s="199">
        <v>465</v>
      </c>
      <c r="B372" s="372" t="s">
        <v>150</v>
      </c>
      <c r="C372" s="372"/>
      <c r="D372" s="195">
        <f t="shared" si="13"/>
        <v>5980000</v>
      </c>
      <c r="E372" s="195">
        <f>E371</f>
        <v>4900000</v>
      </c>
      <c r="F372" s="195">
        <f t="shared" si="13"/>
        <v>1080000</v>
      </c>
      <c r="G372" s="195">
        <f t="shared" si="13"/>
        <v>0</v>
      </c>
      <c r="H372" s="195">
        <f t="shared" si="13"/>
        <v>0</v>
      </c>
    </row>
    <row r="373" spans="1:8" ht="12">
      <c r="A373" s="187">
        <v>46</v>
      </c>
      <c r="B373" s="373" t="s">
        <v>151</v>
      </c>
      <c r="C373" s="373"/>
      <c r="D373" s="246">
        <f t="shared" si="13"/>
        <v>5980000</v>
      </c>
      <c r="E373" s="246">
        <f t="shared" si="13"/>
        <v>4900000</v>
      </c>
      <c r="F373" s="246">
        <f t="shared" si="13"/>
        <v>1080000</v>
      </c>
      <c r="G373" s="246">
        <f t="shared" si="13"/>
        <v>0</v>
      </c>
      <c r="H373" s="246">
        <f t="shared" si="13"/>
        <v>0</v>
      </c>
    </row>
    <row r="374" spans="1:8" ht="12">
      <c r="A374" s="225"/>
      <c r="B374" s="249">
        <v>482111</v>
      </c>
      <c r="C374" s="171" t="s">
        <v>152</v>
      </c>
      <c r="D374" s="73">
        <f>E374+F374+G374+H374</f>
        <v>30000</v>
      </c>
      <c r="E374" s="38"/>
      <c r="F374" s="38"/>
      <c r="G374" s="38"/>
      <c r="H374" s="38">
        <v>30000</v>
      </c>
    </row>
    <row r="375" spans="1:8" ht="12">
      <c r="A375" s="165"/>
      <c r="B375" s="258">
        <v>482131</v>
      </c>
      <c r="C375" s="222" t="s">
        <v>153</v>
      </c>
      <c r="D375" s="73">
        <f>E375+F375+G375+H375</f>
        <v>160000</v>
      </c>
      <c r="E375" s="72">
        <v>160000</v>
      </c>
      <c r="F375" s="72"/>
      <c r="G375" s="72"/>
      <c r="H375" s="72"/>
    </row>
    <row r="376" spans="1:8" ht="12.75" thickBot="1">
      <c r="A376" s="225"/>
      <c r="B376" s="223">
        <v>482191</v>
      </c>
      <c r="C376" s="55" t="s">
        <v>154</v>
      </c>
      <c r="D376" s="73">
        <f>E376+F376+G376+H376</f>
        <v>10000</v>
      </c>
      <c r="E376" s="38">
        <v>10000</v>
      </c>
      <c r="F376" s="38"/>
      <c r="G376" s="38"/>
      <c r="H376" s="38"/>
    </row>
    <row r="377" spans="1:8" ht="42.75" thickBot="1">
      <c r="A377" s="362" t="s">
        <v>42</v>
      </c>
      <c r="B377" s="362"/>
      <c r="C377" s="31" t="s">
        <v>1</v>
      </c>
      <c r="D377" s="135" t="s">
        <v>337</v>
      </c>
      <c r="E377" s="1" t="s">
        <v>2</v>
      </c>
      <c r="F377" s="1" t="s">
        <v>3</v>
      </c>
      <c r="G377" s="1" t="s">
        <v>249</v>
      </c>
      <c r="H377" s="1" t="s">
        <v>5</v>
      </c>
    </row>
    <row r="378" spans="1:8" ht="12" thickBot="1">
      <c r="A378" s="374">
        <v>0</v>
      </c>
      <c r="B378" s="374"/>
      <c r="C378" s="164">
        <v>0</v>
      </c>
      <c r="D378" s="188" t="s">
        <v>6</v>
      </c>
      <c r="E378" s="188">
        <v>3</v>
      </c>
      <c r="F378" s="188">
        <v>4</v>
      </c>
      <c r="G378" s="188">
        <v>5</v>
      </c>
      <c r="H378" s="188">
        <v>6</v>
      </c>
    </row>
    <row r="379" spans="1:8" ht="12">
      <c r="A379" s="226">
        <v>4821</v>
      </c>
      <c r="B379" s="364" t="s">
        <v>154</v>
      </c>
      <c r="C379" s="364"/>
      <c r="D379" s="40">
        <f>D376+D375+D374</f>
        <v>200000</v>
      </c>
      <c r="E379" s="40">
        <f>E376+E375+E374</f>
        <v>170000</v>
      </c>
      <c r="F379" s="40">
        <f>F376+F375+F374</f>
        <v>0</v>
      </c>
      <c r="G379" s="40">
        <f>G376+G375+G374</f>
        <v>0</v>
      </c>
      <c r="H379" s="40">
        <f>H376+H375+H374</f>
        <v>30000</v>
      </c>
    </row>
    <row r="380" spans="1:8" ht="12">
      <c r="A380" s="226"/>
      <c r="B380" s="250">
        <v>482211</v>
      </c>
      <c r="C380" s="227" t="s">
        <v>155</v>
      </c>
      <c r="D380" s="39">
        <f>E380+F380+G380+H380</f>
        <v>50000</v>
      </c>
      <c r="E380" s="38"/>
      <c r="F380" s="38"/>
      <c r="G380" s="38"/>
      <c r="H380" s="76">
        <v>50000</v>
      </c>
    </row>
    <row r="381" spans="1:8" ht="12">
      <c r="A381" s="226"/>
      <c r="B381" s="250">
        <v>482231</v>
      </c>
      <c r="C381" s="227" t="s">
        <v>205</v>
      </c>
      <c r="D381" s="39">
        <f>E381+F381+G381+H381</f>
        <v>25000</v>
      </c>
      <c r="E381" s="38"/>
      <c r="F381" s="38"/>
      <c r="G381" s="38"/>
      <c r="H381" s="76">
        <v>25000</v>
      </c>
    </row>
    <row r="382" spans="1:8" ht="12">
      <c r="A382" s="251"/>
      <c r="B382" s="250">
        <v>482251</v>
      </c>
      <c r="C382" s="227" t="s">
        <v>156</v>
      </c>
      <c r="D382" s="39">
        <f>E382+F382+G382+H382</f>
        <v>500000</v>
      </c>
      <c r="E382" s="38"/>
      <c r="F382" s="38"/>
      <c r="G382" s="38"/>
      <c r="H382" s="76">
        <v>500000</v>
      </c>
    </row>
    <row r="383" spans="1:8" ht="12">
      <c r="A383" s="226">
        <v>4822</v>
      </c>
      <c r="B383" s="364" t="s">
        <v>154</v>
      </c>
      <c r="C383" s="364"/>
      <c r="D383" s="40">
        <f>D382+D381+D380</f>
        <v>575000</v>
      </c>
      <c r="E383" s="40">
        <f>E380+E381</f>
        <v>0</v>
      </c>
      <c r="F383" s="40">
        <f>F382+F380</f>
        <v>0</v>
      </c>
      <c r="G383" s="40">
        <f>G382+G380</f>
        <v>0</v>
      </c>
      <c r="H383" s="83">
        <f>H382+H381+H380</f>
        <v>575000</v>
      </c>
    </row>
    <row r="384" spans="1:8" ht="12">
      <c r="A384" s="225"/>
      <c r="B384" s="250">
        <v>482311</v>
      </c>
      <c r="C384" s="172" t="s">
        <v>157</v>
      </c>
      <c r="D384" s="39">
        <f>E384+F384+G384+H384</f>
        <v>0</v>
      </c>
      <c r="E384" s="38"/>
      <c r="F384" s="38"/>
      <c r="G384" s="38"/>
      <c r="H384" s="72">
        <v>0</v>
      </c>
    </row>
    <row r="385" spans="1:8" ht="12">
      <c r="A385" s="225"/>
      <c r="B385" s="250">
        <v>482331</v>
      </c>
      <c r="C385" s="227" t="s">
        <v>158</v>
      </c>
      <c r="D385" s="39">
        <f>E385+F385+G385+H385</f>
        <v>0</v>
      </c>
      <c r="E385" s="38"/>
      <c r="F385" s="38"/>
      <c r="G385" s="38"/>
      <c r="H385" s="76"/>
    </row>
    <row r="386" spans="1:8" ht="12">
      <c r="A386" s="226">
        <v>4823</v>
      </c>
      <c r="B386" s="364" t="s">
        <v>159</v>
      </c>
      <c r="C386" s="364"/>
      <c r="D386" s="46">
        <f>D385+D384</f>
        <v>0</v>
      </c>
      <c r="E386" s="46">
        <f>E385+E384</f>
        <v>0</v>
      </c>
      <c r="F386" s="46">
        <f>F385+F384</f>
        <v>0</v>
      </c>
      <c r="G386" s="46">
        <f>G385+G384</f>
        <v>0</v>
      </c>
      <c r="H386" s="46">
        <f>H385+H384</f>
        <v>0</v>
      </c>
    </row>
    <row r="387" spans="1:8" ht="12">
      <c r="A387" s="199">
        <v>482</v>
      </c>
      <c r="B387" s="360" t="s">
        <v>160</v>
      </c>
      <c r="C387" s="360"/>
      <c r="D387" s="252">
        <f>E387+F387+G387+H387</f>
        <v>775000</v>
      </c>
      <c r="E387" s="252">
        <f>E386+E383+E379</f>
        <v>170000</v>
      </c>
      <c r="F387" s="252">
        <f>F386+F383+F379</f>
        <v>0</v>
      </c>
      <c r="G387" s="252">
        <f>G386+G383+G379</f>
        <v>0</v>
      </c>
      <c r="H387" s="252">
        <f>H379+H383+H386</f>
        <v>605000</v>
      </c>
    </row>
    <row r="388" spans="1:8" ht="12">
      <c r="A388" s="225"/>
      <c r="B388" s="223">
        <v>483111</v>
      </c>
      <c r="C388" s="55" t="s">
        <v>284</v>
      </c>
      <c r="D388" s="39">
        <f>E388+F388+G388+H388</f>
        <v>0</v>
      </c>
      <c r="E388" s="38"/>
      <c r="F388" s="38"/>
      <c r="G388" s="38"/>
      <c r="H388" s="72"/>
    </row>
    <row r="389" spans="1:8" ht="12">
      <c r="A389" s="225"/>
      <c r="B389" s="223">
        <v>4831114</v>
      </c>
      <c r="C389" s="55" t="s">
        <v>200</v>
      </c>
      <c r="D389" s="73">
        <f>E389+F389+G389+H389</f>
        <v>0</v>
      </c>
      <c r="E389" s="76"/>
      <c r="F389" s="76"/>
      <c r="G389" s="76"/>
      <c r="H389" s="76"/>
    </row>
    <row r="390" spans="1:8" ht="12">
      <c r="A390" s="226">
        <v>4831</v>
      </c>
      <c r="B390" s="364" t="s">
        <v>161</v>
      </c>
      <c r="C390" s="364"/>
      <c r="D390" s="46">
        <f>D389+D388</f>
        <v>0</v>
      </c>
      <c r="E390" s="46">
        <f>E389+E388</f>
        <v>0</v>
      </c>
      <c r="F390" s="46">
        <f>F389+F388</f>
        <v>0</v>
      </c>
      <c r="G390" s="46">
        <f>G389+G388</f>
        <v>0</v>
      </c>
      <c r="H390" s="46">
        <f>H389+H388</f>
        <v>0</v>
      </c>
    </row>
    <row r="391" spans="1:8" ht="12">
      <c r="A391" s="199">
        <v>4265</v>
      </c>
      <c r="B391" s="368" t="s">
        <v>162</v>
      </c>
      <c r="C391" s="378"/>
      <c r="D391" s="195">
        <f>D390</f>
        <v>0</v>
      </c>
      <c r="E391" s="195">
        <f>E390</f>
        <v>0</v>
      </c>
      <c r="F391" s="195">
        <f>F390</f>
        <v>0</v>
      </c>
      <c r="G391" s="195">
        <f>G390</f>
        <v>0</v>
      </c>
      <c r="H391" s="195">
        <f>H390</f>
        <v>0</v>
      </c>
    </row>
    <row r="392" spans="1:8" ht="12">
      <c r="A392" s="228"/>
      <c r="B392" s="223">
        <v>485113</v>
      </c>
      <c r="C392" s="55" t="s">
        <v>163</v>
      </c>
      <c r="D392" s="39">
        <f>E392+F392+G392+H392</f>
        <v>0</v>
      </c>
      <c r="E392" s="38"/>
      <c r="F392" s="38"/>
      <c r="G392" s="38"/>
      <c r="H392" s="38">
        <v>0</v>
      </c>
    </row>
    <row r="393" spans="1:8" ht="12">
      <c r="A393" s="226">
        <v>4851</v>
      </c>
      <c r="B393" s="370" t="s">
        <v>164</v>
      </c>
      <c r="C393" s="370"/>
      <c r="D393" s="40">
        <f aca="true" t="shared" si="14" ref="D393:H394">D392</f>
        <v>0</v>
      </c>
      <c r="E393" s="40">
        <f t="shared" si="14"/>
        <v>0</v>
      </c>
      <c r="F393" s="40">
        <f t="shared" si="14"/>
        <v>0</v>
      </c>
      <c r="G393" s="40">
        <f t="shared" si="14"/>
        <v>0</v>
      </c>
      <c r="H393" s="40">
        <f t="shared" si="14"/>
        <v>0</v>
      </c>
    </row>
    <row r="394" spans="1:8" ht="11.25">
      <c r="A394" s="199">
        <v>485</v>
      </c>
      <c r="B394" s="375" t="s">
        <v>165</v>
      </c>
      <c r="C394" s="375"/>
      <c r="D394" s="212">
        <f t="shared" si="14"/>
        <v>0</v>
      </c>
      <c r="E394" s="212">
        <f t="shared" si="14"/>
        <v>0</v>
      </c>
      <c r="F394" s="212">
        <f t="shared" si="14"/>
        <v>0</v>
      </c>
      <c r="G394" s="212">
        <f t="shared" si="14"/>
        <v>0</v>
      </c>
      <c r="H394" s="212">
        <f t="shared" si="14"/>
        <v>0</v>
      </c>
    </row>
    <row r="395" spans="1:8" ht="11.25">
      <c r="A395" s="253">
        <v>48</v>
      </c>
      <c r="B395" s="376" t="s">
        <v>166</v>
      </c>
      <c r="C395" s="376"/>
      <c r="D395" s="254">
        <f>D394+D391+D387</f>
        <v>775000</v>
      </c>
      <c r="E395" s="254">
        <f>E379+E383</f>
        <v>170000</v>
      </c>
      <c r="F395" s="254">
        <f>F394+F391+F387</f>
        <v>0</v>
      </c>
      <c r="G395" s="254">
        <f>G394+G391+G387</f>
        <v>0</v>
      </c>
      <c r="H395" s="254">
        <f>H394+H391+H387</f>
        <v>605000</v>
      </c>
    </row>
    <row r="396" spans="1:8" ht="12" thickBot="1">
      <c r="A396" s="60"/>
      <c r="B396" s="61"/>
      <c r="C396" s="62"/>
      <c r="D396" s="71"/>
      <c r="E396" s="71"/>
      <c r="F396" s="71"/>
      <c r="G396" s="71"/>
      <c r="H396" s="71"/>
    </row>
    <row r="397" spans="1:8" ht="12" thickBot="1">
      <c r="A397" s="200">
        <v>4</v>
      </c>
      <c r="B397" s="377" t="s">
        <v>167</v>
      </c>
      <c r="C397" s="377"/>
      <c r="D397" s="265">
        <f>D188+D359+D364+D369+D373+D395</f>
        <v>1328317885</v>
      </c>
      <c r="E397" s="265">
        <f>E395+E373+E369+E364+E359+E188</f>
        <v>1137737775</v>
      </c>
      <c r="F397" s="265">
        <f>F395+F373+F369+F364+F359+F188</f>
        <v>160134110</v>
      </c>
      <c r="G397" s="265">
        <f>G395+G373+G369+G364+G359+G188</f>
        <v>30000</v>
      </c>
      <c r="H397" s="265">
        <f>H188+H359+H364+H369+H373+H395</f>
        <v>30416000</v>
      </c>
    </row>
    <row r="398" spans="1:8" ht="12">
      <c r="A398" s="34"/>
      <c r="B398" s="10">
        <v>511322</v>
      </c>
      <c r="C398" s="42" t="s">
        <v>275</v>
      </c>
      <c r="D398" s="39">
        <f>E398+F398+G398+H398</f>
        <v>0</v>
      </c>
      <c r="E398" s="39"/>
      <c r="F398" s="39"/>
      <c r="G398" s="73"/>
      <c r="H398" s="83"/>
    </row>
    <row r="399" spans="1:8" ht="12">
      <c r="A399" s="36">
        <v>5113</v>
      </c>
      <c r="B399" s="353" t="s">
        <v>275</v>
      </c>
      <c r="C399" s="353"/>
      <c r="D399" s="40">
        <f>D398</f>
        <v>0</v>
      </c>
      <c r="E399" s="40">
        <f>E398</f>
        <v>0</v>
      </c>
      <c r="F399" s="40">
        <f>F398</f>
        <v>0</v>
      </c>
      <c r="G399" s="83">
        <f>G398</f>
        <v>0</v>
      </c>
      <c r="H399" s="40">
        <f>H398</f>
        <v>0</v>
      </c>
    </row>
    <row r="400" spans="1:8" ht="12">
      <c r="A400" s="36"/>
      <c r="B400" s="287">
        <v>512100</v>
      </c>
      <c r="C400" s="288" t="s">
        <v>292</v>
      </c>
      <c r="D400" s="73">
        <f aca="true" t="shared" si="15" ref="D400:D409">E400+F400+G400+H400</f>
        <v>0</v>
      </c>
      <c r="E400" s="40"/>
      <c r="F400" s="40"/>
      <c r="G400" s="289"/>
      <c r="H400" s="330"/>
    </row>
    <row r="401" spans="1:8" ht="12">
      <c r="A401" s="36"/>
      <c r="B401" s="287">
        <v>512210</v>
      </c>
      <c r="C401" s="288" t="s">
        <v>314</v>
      </c>
      <c r="D401" s="73">
        <f>E401+F401+G401+H401</f>
        <v>0</v>
      </c>
      <c r="E401" s="40"/>
      <c r="F401" s="40"/>
      <c r="G401" s="289"/>
      <c r="H401" s="40"/>
    </row>
    <row r="402" spans="1:8" ht="12">
      <c r="A402" s="34"/>
      <c r="B402" s="10">
        <v>512211</v>
      </c>
      <c r="C402" s="42" t="s">
        <v>118</v>
      </c>
      <c r="D402" s="73">
        <f>E402+F402+G402+H402</f>
        <v>0</v>
      </c>
      <c r="E402" s="72"/>
      <c r="F402" s="72"/>
      <c r="G402" s="72"/>
      <c r="H402" s="76"/>
    </row>
    <row r="403" spans="1:8" ht="12">
      <c r="A403" s="34"/>
      <c r="B403" s="10">
        <v>512212</v>
      </c>
      <c r="C403" s="42" t="s">
        <v>296</v>
      </c>
      <c r="D403" s="73">
        <f t="shared" si="15"/>
        <v>0</v>
      </c>
      <c r="E403" s="38"/>
      <c r="F403" s="38"/>
      <c r="G403" s="72"/>
      <c r="H403" s="76"/>
    </row>
    <row r="404" spans="1:8" ht="12">
      <c r="A404" s="34"/>
      <c r="B404" s="10">
        <v>512221</v>
      </c>
      <c r="C404" s="42" t="s">
        <v>119</v>
      </c>
      <c r="D404" s="39">
        <f t="shared" si="15"/>
        <v>0</v>
      </c>
      <c r="E404" s="38"/>
      <c r="F404" s="38"/>
      <c r="G404" s="72">
        <v>0</v>
      </c>
      <c r="H404" s="76"/>
    </row>
    <row r="405" spans="1:8" ht="12">
      <c r="A405" s="34"/>
      <c r="B405" s="10">
        <v>512222</v>
      </c>
      <c r="C405" s="42" t="s">
        <v>168</v>
      </c>
      <c r="D405" s="39">
        <f t="shared" si="15"/>
        <v>0</v>
      </c>
      <c r="E405" s="38"/>
      <c r="F405" s="38"/>
      <c r="G405" s="72">
        <v>0</v>
      </c>
      <c r="H405" s="76"/>
    </row>
    <row r="406" spans="1:8" ht="12">
      <c r="A406" s="34"/>
      <c r="B406" s="10">
        <v>512231</v>
      </c>
      <c r="C406" s="42" t="s">
        <v>212</v>
      </c>
      <c r="D406" s="39">
        <f t="shared" si="15"/>
        <v>0</v>
      </c>
      <c r="E406" s="38"/>
      <c r="F406" s="38"/>
      <c r="G406" s="38">
        <v>0</v>
      </c>
      <c r="H406" s="76"/>
    </row>
    <row r="407" spans="1:8" ht="12">
      <c r="A407" s="34"/>
      <c r="B407" s="10">
        <v>512241</v>
      </c>
      <c r="C407" s="42" t="s">
        <v>297</v>
      </c>
      <c r="D407" s="39">
        <f t="shared" si="15"/>
        <v>0</v>
      </c>
      <c r="E407" s="38"/>
      <c r="F407" s="38"/>
      <c r="G407" s="38">
        <v>0</v>
      </c>
      <c r="H407" s="76"/>
    </row>
    <row r="408" spans="1:8" ht="12">
      <c r="A408" s="34"/>
      <c r="B408" s="10">
        <v>512242</v>
      </c>
      <c r="C408" s="35" t="s">
        <v>315</v>
      </c>
      <c r="D408" s="39">
        <f t="shared" si="15"/>
        <v>0</v>
      </c>
      <c r="E408" s="38"/>
      <c r="F408" s="38"/>
      <c r="G408" s="38">
        <v>0</v>
      </c>
      <c r="H408" s="33"/>
    </row>
    <row r="409" spans="1:8" ht="12">
      <c r="A409" s="165"/>
      <c r="B409" s="10">
        <v>512251</v>
      </c>
      <c r="C409" s="42" t="s">
        <v>169</v>
      </c>
      <c r="D409" s="39">
        <f t="shared" si="15"/>
        <v>0</v>
      </c>
      <c r="E409" s="38"/>
      <c r="F409" s="38"/>
      <c r="G409" s="38">
        <v>0</v>
      </c>
      <c r="H409" s="33"/>
    </row>
    <row r="410" spans="1:8" ht="12.75" thickBot="1">
      <c r="A410" s="36">
        <v>5122</v>
      </c>
      <c r="B410" s="351" t="s">
        <v>170</v>
      </c>
      <c r="C410" s="351"/>
      <c r="D410" s="243">
        <f>D409+D408+D407+D406+D405+D404+D403+D402+D401+D400</f>
        <v>0</v>
      </c>
      <c r="E410" s="243">
        <f>E409+E408+E407+E406+E405+E404+E403+E402+E399+E398+E400</f>
        <v>0</v>
      </c>
      <c r="F410" s="243">
        <f>F409+F408+F407+F406+F405+F404+F403+F402+F399+F398+F400</f>
        <v>0</v>
      </c>
      <c r="G410" s="243">
        <f>G409+G408+G407+G406+G405+G404+G403+G402+G400</f>
        <v>0</v>
      </c>
      <c r="H410" s="243">
        <f>H409+H408+H407+H406+H405+H404+H403+H402+H400</f>
        <v>0</v>
      </c>
    </row>
    <row r="411" spans="1:8" ht="42.75" thickBot="1">
      <c r="A411" s="362" t="s">
        <v>42</v>
      </c>
      <c r="B411" s="362"/>
      <c r="C411" s="31" t="s">
        <v>1</v>
      </c>
      <c r="D411" s="135" t="s">
        <v>337</v>
      </c>
      <c r="E411" s="1" t="s">
        <v>2</v>
      </c>
      <c r="F411" s="1" t="s">
        <v>3</v>
      </c>
      <c r="G411" s="1" t="s">
        <v>249</v>
      </c>
      <c r="H411" s="1" t="s">
        <v>5</v>
      </c>
    </row>
    <row r="412" spans="1:8" ht="12" thickBot="1">
      <c r="A412" s="348">
        <v>0</v>
      </c>
      <c r="B412" s="348"/>
      <c r="C412" s="164">
        <v>0</v>
      </c>
      <c r="D412" s="281" t="s">
        <v>6</v>
      </c>
      <c r="E412" s="281">
        <v>3</v>
      </c>
      <c r="F412" s="188">
        <v>4</v>
      </c>
      <c r="G412" s="188">
        <v>5</v>
      </c>
      <c r="H412" s="188">
        <v>6</v>
      </c>
    </row>
    <row r="413" spans="1:8" ht="12">
      <c r="A413" s="279"/>
      <c r="B413" s="389">
        <v>512510</v>
      </c>
      <c r="C413" s="280" t="s">
        <v>291</v>
      </c>
      <c r="D413" s="286">
        <f>E413+F413+G413+H413</f>
        <v>0</v>
      </c>
      <c r="E413" s="282"/>
      <c r="F413" s="283"/>
      <c r="G413" s="284"/>
      <c r="H413" s="285"/>
    </row>
    <row r="414" spans="1:8" ht="12">
      <c r="A414" s="34"/>
      <c r="B414" s="10">
        <v>512511</v>
      </c>
      <c r="C414" s="42" t="s">
        <v>171</v>
      </c>
      <c r="D414" s="286">
        <f>E414+F414+G414+H414</f>
        <v>6000000</v>
      </c>
      <c r="E414" s="73"/>
      <c r="F414" s="72"/>
      <c r="G414" s="76">
        <v>6000000</v>
      </c>
      <c r="H414" s="76"/>
    </row>
    <row r="415" spans="1:8" ht="12">
      <c r="A415" s="34"/>
      <c r="B415" s="10">
        <v>512521</v>
      </c>
      <c r="C415" s="42" t="s">
        <v>172</v>
      </c>
      <c r="D415" s="73">
        <f>E415+F415+G415+H415</f>
        <v>0</v>
      </c>
      <c r="E415" s="72"/>
      <c r="F415" s="72"/>
      <c r="G415" s="72">
        <v>0</v>
      </c>
      <c r="H415" s="76"/>
    </row>
    <row r="416" spans="1:8" ht="12">
      <c r="A416" s="34"/>
      <c r="B416" s="10">
        <v>512531</v>
      </c>
      <c r="C416" s="42" t="s">
        <v>173</v>
      </c>
      <c r="D416" s="73">
        <f>E416+F416+G416+H416</f>
        <v>0</v>
      </c>
      <c r="E416" s="72"/>
      <c r="F416" s="72"/>
      <c r="G416" s="76">
        <v>0</v>
      </c>
      <c r="H416" s="76"/>
    </row>
    <row r="417" spans="1:8" ht="12">
      <c r="A417" s="36">
        <v>5125</v>
      </c>
      <c r="B417" s="351" t="s">
        <v>174</v>
      </c>
      <c r="C417" s="351"/>
      <c r="D417" s="106">
        <f>D414+D415+D416+D413</f>
        <v>6000000</v>
      </c>
      <c r="E417" s="106">
        <f>E416+E415+E414+E413</f>
        <v>0</v>
      </c>
      <c r="F417" s="106">
        <f>F416+F415+F414+F413</f>
        <v>0</v>
      </c>
      <c r="G417" s="106">
        <f>G416+G415+G414+G413</f>
        <v>6000000</v>
      </c>
      <c r="H417" s="106">
        <f>H414+H415+H416+H413</f>
        <v>0</v>
      </c>
    </row>
    <row r="418" spans="1:8" ht="12">
      <c r="A418" s="34"/>
      <c r="B418" s="10">
        <v>510000</v>
      </c>
      <c r="C418" s="42" t="s">
        <v>285</v>
      </c>
      <c r="D418" s="73">
        <f>E418+F418+G418+H418</f>
        <v>5714000</v>
      </c>
      <c r="E418" s="72"/>
      <c r="F418" s="72"/>
      <c r="G418" s="72">
        <v>0</v>
      </c>
      <c r="H418" s="76">
        <v>5714000</v>
      </c>
    </row>
    <row r="419" spans="1:8" ht="12">
      <c r="A419" s="36">
        <v>5126</v>
      </c>
      <c r="B419" s="354" t="s">
        <v>180</v>
      </c>
      <c r="C419" s="354"/>
      <c r="D419" s="106">
        <f>D418</f>
        <v>5714000</v>
      </c>
      <c r="E419" s="106">
        <f>E418</f>
        <v>0</v>
      </c>
      <c r="F419" s="106">
        <f>F418</f>
        <v>0</v>
      </c>
      <c r="G419" s="106">
        <f>G418</f>
        <v>0</v>
      </c>
      <c r="H419" s="106">
        <f>H418</f>
        <v>5714000</v>
      </c>
    </row>
    <row r="420" spans="1:8" ht="11.25">
      <c r="A420" s="194">
        <v>512</v>
      </c>
      <c r="B420" s="357" t="s">
        <v>175</v>
      </c>
      <c r="C420" s="357"/>
      <c r="D420" s="212">
        <f>D419+D417+D410+D399</f>
        <v>11714000</v>
      </c>
      <c r="E420" s="212">
        <f>E419+E417+E410+E399</f>
        <v>0</v>
      </c>
      <c r="F420" s="212">
        <f>F419+F417+F410+F399</f>
        <v>0</v>
      </c>
      <c r="G420" s="212">
        <f>G419+G417+G410+G399</f>
        <v>6000000</v>
      </c>
      <c r="H420" s="212">
        <f>H410+H417+H419+H399</f>
        <v>5714000</v>
      </c>
    </row>
    <row r="421" spans="1:8" ht="11.25">
      <c r="A421" s="186">
        <v>51</v>
      </c>
      <c r="B421" s="361" t="s">
        <v>176</v>
      </c>
      <c r="C421" s="361"/>
      <c r="D421" s="254">
        <f>D420</f>
        <v>11714000</v>
      </c>
      <c r="E421" s="254">
        <f>E420</f>
        <v>0</v>
      </c>
      <c r="F421" s="254">
        <f>F420</f>
        <v>0</v>
      </c>
      <c r="G421" s="254">
        <f>G420</f>
        <v>6000000</v>
      </c>
      <c r="H421" s="254">
        <f>H420</f>
        <v>5714000</v>
      </c>
    </row>
    <row r="422" spans="1:8" ht="12" thickBot="1">
      <c r="A422" s="63"/>
      <c r="B422" s="64"/>
      <c r="C422" s="174"/>
      <c r="D422" s="266"/>
      <c r="E422" s="267"/>
      <c r="F422" s="267"/>
      <c r="G422" s="267"/>
      <c r="H422" s="267"/>
    </row>
    <row r="423" spans="1:8" ht="12" thickBot="1">
      <c r="A423" s="200">
        <v>5</v>
      </c>
      <c r="B423" s="377" t="s">
        <v>177</v>
      </c>
      <c r="C423" s="377"/>
      <c r="D423" s="268">
        <f>D421</f>
        <v>11714000</v>
      </c>
      <c r="E423" s="268">
        <f>E421</f>
        <v>0</v>
      </c>
      <c r="F423" s="268">
        <f>F421</f>
        <v>0</v>
      </c>
      <c r="G423" s="268">
        <f>G421</f>
        <v>6000000</v>
      </c>
      <c r="H423" s="268">
        <f>H421</f>
        <v>5714000</v>
      </c>
    </row>
    <row r="424" spans="1:8" ht="12" thickBot="1">
      <c r="A424" s="175"/>
      <c r="B424" s="176"/>
      <c r="C424" s="176" t="s">
        <v>290</v>
      </c>
      <c r="D424" s="269">
        <f>E424+F424+G424+H424</f>
        <v>6565101</v>
      </c>
      <c r="E424" s="270">
        <v>6565101</v>
      </c>
      <c r="F424" s="271"/>
      <c r="G424" s="271"/>
      <c r="H424" s="272"/>
    </row>
    <row r="425" spans="1:8" ht="12.75" thickBot="1" thickTop="1">
      <c r="A425" s="177" t="s">
        <v>178</v>
      </c>
      <c r="B425" s="379" t="s">
        <v>182</v>
      </c>
      <c r="C425" s="379"/>
      <c r="D425" s="273">
        <f>E425+F425+G425+H425</f>
        <v>1346596986</v>
      </c>
      <c r="E425" s="273">
        <f>E423+E397+E424</f>
        <v>1144302876</v>
      </c>
      <c r="F425" s="273">
        <f>F423+F397</f>
        <v>160134110</v>
      </c>
      <c r="G425" s="273">
        <f>G423+G397</f>
        <v>6030000</v>
      </c>
      <c r="H425" s="273">
        <f>H423+H397+H424</f>
        <v>36130000</v>
      </c>
    </row>
    <row r="426" spans="1:8" ht="12" thickTop="1">
      <c r="A426" s="300"/>
      <c r="B426" s="301"/>
      <c r="C426" s="301"/>
      <c r="D426" s="302"/>
      <c r="E426" s="302"/>
      <c r="F426" s="302"/>
      <c r="G426" s="302"/>
      <c r="H426" s="302"/>
    </row>
    <row r="427" spans="1:8" ht="11.25">
      <c r="A427" s="303"/>
      <c r="B427" s="304"/>
      <c r="C427" s="304"/>
      <c r="D427" s="305"/>
      <c r="E427" s="305"/>
      <c r="F427" s="305"/>
      <c r="G427" s="305"/>
      <c r="H427" s="305"/>
    </row>
    <row r="428" spans="1:8" ht="12">
      <c r="A428" s="306"/>
      <c r="B428" s="307"/>
      <c r="C428" s="304"/>
      <c r="D428" s="305"/>
      <c r="E428" s="305"/>
      <c r="F428" s="305"/>
      <c r="G428" s="305"/>
      <c r="H428" s="305"/>
    </row>
    <row r="429" spans="1:8" ht="12">
      <c r="A429" s="306"/>
      <c r="B429" s="307"/>
      <c r="C429" s="304"/>
      <c r="D429" s="305"/>
      <c r="E429" s="305"/>
      <c r="F429" s="305"/>
      <c r="G429" s="305"/>
      <c r="H429" s="305"/>
    </row>
    <row r="430" spans="1:8" ht="11.25">
      <c r="A430" s="178"/>
      <c r="B430" s="179"/>
      <c r="C430" s="179"/>
      <c r="D430" s="218"/>
      <c r="E430" s="184"/>
      <c r="F430" s="184"/>
      <c r="G430" s="184"/>
      <c r="H430" s="184"/>
    </row>
    <row r="431" spans="1:8" ht="12.75">
      <c r="A431" s="276" t="s">
        <v>338</v>
      </c>
      <c r="B431" s="180"/>
      <c r="C431" s="274"/>
      <c r="D431" s="275"/>
      <c r="E431" s="275"/>
      <c r="F431" s="275" t="s">
        <v>278</v>
      </c>
      <c r="G431" s="275" t="s">
        <v>279</v>
      </c>
      <c r="H431" s="275" t="s">
        <v>280</v>
      </c>
    </row>
    <row r="432" spans="1:8" ht="12">
      <c r="A432" s="276" t="s">
        <v>307</v>
      </c>
      <c r="B432" s="180"/>
      <c r="C432" s="299"/>
      <c r="D432" s="180"/>
      <c r="E432" s="180"/>
      <c r="F432" s="180" t="s">
        <v>281</v>
      </c>
      <c r="G432" s="180" t="s">
        <v>282</v>
      </c>
      <c r="H432" s="180" t="s">
        <v>283</v>
      </c>
    </row>
    <row r="433" spans="1:8" ht="12">
      <c r="A433" s="276"/>
      <c r="B433" s="380"/>
      <c r="C433" s="380"/>
      <c r="D433" s="381"/>
      <c r="E433" s="381"/>
      <c r="F433" s="382"/>
      <c r="G433" s="382"/>
      <c r="H433" s="382"/>
    </row>
    <row r="434" spans="1:8" ht="12">
      <c r="A434" s="181"/>
      <c r="B434" s="380"/>
      <c r="C434" s="380"/>
      <c r="D434" s="383"/>
      <c r="E434" s="383"/>
      <c r="F434" s="384"/>
      <c r="G434" s="384"/>
      <c r="H434" s="384"/>
    </row>
    <row r="438" ht="11.25">
      <c r="F438" s="98"/>
    </row>
    <row r="439" ht="11.25">
      <c r="F439" s="215"/>
    </row>
    <row r="440" ht="11.25">
      <c r="F440" s="98"/>
    </row>
  </sheetData>
  <sheetProtection/>
  <mergeCells count="109">
    <mergeCell ref="B423:C423"/>
    <mergeCell ref="B425:C425"/>
    <mergeCell ref="B433:C433"/>
    <mergeCell ref="D433:E433"/>
    <mergeCell ref="F433:H433"/>
    <mergeCell ref="B434:C434"/>
    <mergeCell ref="D434:E434"/>
    <mergeCell ref="F434:H434"/>
    <mergeCell ref="A411:B411"/>
    <mergeCell ref="A412:B412"/>
    <mergeCell ref="B417:C417"/>
    <mergeCell ref="B419:C419"/>
    <mergeCell ref="B420:C420"/>
    <mergeCell ref="B421:C421"/>
    <mergeCell ref="B394:C394"/>
    <mergeCell ref="B395:C395"/>
    <mergeCell ref="B397:C397"/>
    <mergeCell ref="B399:C399"/>
    <mergeCell ref="B410:C410"/>
    <mergeCell ref="B383:C383"/>
    <mergeCell ref="B386:C386"/>
    <mergeCell ref="B387:C387"/>
    <mergeCell ref="B390:C390"/>
    <mergeCell ref="B391:C391"/>
    <mergeCell ref="B393:C393"/>
    <mergeCell ref="B371:C371"/>
    <mergeCell ref="B372:C372"/>
    <mergeCell ref="B373:C373"/>
    <mergeCell ref="A377:B377"/>
    <mergeCell ref="A378:B378"/>
    <mergeCell ref="B379:C379"/>
    <mergeCell ref="B359:C359"/>
    <mergeCell ref="B363:C363"/>
    <mergeCell ref="B364:C364"/>
    <mergeCell ref="B367:C367"/>
    <mergeCell ref="B368:C368"/>
    <mergeCell ref="B369:C369"/>
    <mergeCell ref="A344:B344"/>
    <mergeCell ref="A345:B345"/>
    <mergeCell ref="B350:C350"/>
    <mergeCell ref="B353:C353"/>
    <mergeCell ref="B357:C357"/>
    <mergeCell ref="B358:C358"/>
    <mergeCell ref="A316:B316"/>
    <mergeCell ref="B326:C326"/>
    <mergeCell ref="B327:C327"/>
    <mergeCell ref="B333:C333"/>
    <mergeCell ref="B335:C335"/>
    <mergeCell ref="B339:C339"/>
    <mergeCell ref="B280:C280"/>
    <mergeCell ref="B284:C284"/>
    <mergeCell ref="B285:C285"/>
    <mergeCell ref="B303:C303"/>
    <mergeCell ref="A315:B315"/>
    <mergeCell ref="B263:C263"/>
    <mergeCell ref="B266:C266"/>
    <mergeCell ref="B267:C267"/>
    <mergeCell ref="A276:B276"/>
    <mergeCell ref="A277:B277"/>
    <mergeCell ref="B278:C278"/>
    <mergeCell ref="A239:B239"/>
    <mergeCell ref="A240:B240"/>
    <mergeCell ref="B245:C245"/>
    <mergeCell ref="B252:C252"/>
    <mergeCell ref="B259:C259"/>
    <mergeCell ref="B261:C261"/>
    <mergeCell ref="B226:C226"/>
    <mergeCell ref="B228:C228"/>
    <mergeCell ref="B230:C230"/>
    <mergeCell ref="B231:C231"/>
    <mergeCell ref="B233:C233"/>
    <mergeCell ref="B237:C237"/>
    <mergeCell ref="B211:C211"/>
    <mergeCell ref="B216:C216"/>
    <mergeCell ref="B218:C218"/>
    <mergeCell ref="B219:C219"/>
    <mergeCell ref="B223:C223"/>
    <mergeCell ref="B188:C188"/>
    <mergeCell ref="B190:C190"/>
    <mergeCell ref="B195:C195"/>
    <mergeCell ref="A203:B203"/>
    <mergeCell ref="A204:B204"/>
    <mergeCell ref="B205:C205"/>
    <mergeCell ref="B173:C173"/>
    <mergeCell ref="B177:C177"/>
    <mergeCell ref="B182:C182"/>
    <mergeCell ref="B183:C183"/>
    <mergeCell ref="B185:C185"/>
    <mergeCell ref="B187:C187"/>
    <mergeCell ref="A106:B106"/>
    <mergeCell ref="A107:B107"/>
    <mergeCell ref="A126:B126"/>
    <mergeCell ref="A154:B154"/>
    <mergeCell ref="B169:C169"/>
    <mergeCell ref="B161:C161"/>
    <mergeCell ref="D99:D101"/>
    <mergeCell ref="F99:F101"/>
    <mergeCell ref="A18:H18"/>
    <mergeCell ref="A37:H37"/>
    <mergeCell ref="A44:B44"/>
    <mergeCell ref="A45:B45"/>
    <mergeCell ref="A72:B72"/>
    <mergeCell ref="A73:B73"/>
    <mergeCell ref="B2:C2"/>
    <mergeCell ref="B3:C3"/>
    <mergeCell ref="B4:C4"/>
    <mergeCell ref="B5:C5"/>
    <mergeCell ref="A16:H16"/>
    <mergeCell ref="A17:H17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finDESTOP</cp:lastModifiedBy>
  <cp:lastPrinted>2021-12-28T08:19:55Z</cp:lastPrinted>
  <dcterms:created xsi:type="dcterms:W3CDTF">2016-07-07T05:28:00Z</dcterms:created>
  <dcterms:modified xsi:type="dcterms:W3CDTF">2021-12-28T08:38:20Z</dcterms:modified>
  <cp:category/>
  <cp:version/>
  <cp:contentType/>
  <cp:contentStatus/>
</cp:coreProperties>
</file>