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107" activeTab="0"/>
  </bookViews>
  <sheets>
    <sheet name="FP 2021" sheetId="1" r:id="rId1"/>
    <sheet name="Sheet1" sheetId="2" r:id="rId2"/>
    <sheet name="Sheet2" sheetId="3" r:id="rId3"/>
  </sheets>
  <definedNames>
    <definedName name="_xlnm.Print_Area" localSheetId="0">'FP 2021'!$A$1:$H$426</definedName>
  </definedNames>
  <calcPr fullCalcOnLoad="1"/>
</workbook>
</file>

<file path=xl/comments1.xml><?xml version="1.0" encoding="utf-8"?>
<comments xmlns="http://schemas.openxmlformats.org/spreadsheetml/2006/main">
  <authors>
    <author>finDESTOP</author>
  </authors>
  <commentList>
    <comment ref="G50" authorId="0">
      <text>
        <r>
          <rPr>
            <b/>
            <sz val="9"/>
            <rFont val="Tahoma"/>
            <family val="0"/>
          </rPr>
          <t>finDESTOP:</t>
        </r>
        <r>
          <rPr>
            <sz val="9"/>
            <rFont val="Tahoma"/>
            <family val="0"/>
          </rPr>
          <t xml:space="preserve">
plata 5 sestara I prevoz
</t>
        </r>
      </text>
    </comment>
  </commentList>
</comments>
</file>

<file path=xl/sharedStrings.xml><?xml version="1.0" encoding="utf-8"?>
<sst xmlns="http://schemas.openxmlformats.org/spreadsheetml/2006/main" count="454" uniqueCount="345">
  <si>
    <t>Приходи економске категорије</t>
  </si>
  <si>
    <t>Опис</t>
  </si>
  <si>
    <t>Средства РФЗО за примарну здравствену заштиту</t>
  </si>
  <si>
    <t>Средства РФЗО за примарну стоматолошку заштиту</t>
  </si>
  <si>
    <t>Остали извори</t>
  </si>
  <si>
    <t xml:space="preserve">Сопствена средства </t>
  </si>
  <si>
    <t>2=3+4+5+6</t>
  </si>
  <si>
    <t>Текући трансфери од других нивоа власти</t>
  </si>
  <si>
    <t>Приход од приватника - основна</t>
  </si>
  <si>
    <t>Приход од приватника - медицина рада</t>
  </si>
  <si>
    <t>Приход од осталих купаца - медицина рада</t>
  </si>
  <si>
    <t>Споредне продаје добара и услуга које врше државне нетржишне јединице - сопствени приходи</t>
  </si>
  <si>
    <t>Текући добровољни трансфери од физичких и правних лица - донације</t>
  </si>
  <si>
    <t>Мешовити и неодређени приходи</t>
  </si>
  <si>
    <t>Меморандумске ставеке - инвалиди</t>
  </si>
  <si>
    <t>Меморандумске ставеке - породиљско одсуство</t>
  </si>
  <si>
    <t>Меморандумске ставеке - боловање преко 30 дана</t>
  </si>
  <si>
    <t>Меморандумске ставке за рефундацију расхода текуће године</t>
  </si>
  <si>
    <t>Меморандумске ставке за рефундацију расхода из претходне године - инвалиди</t>
  </si>
  <si>
    <t>Меморандумске ставке за рефундацију расхода из претходне године - породиљско одсуство</t>
  </si>
  <si>
    <t>Меморандумске ставке за рефундацију расхода из претходне године - боловање преко 30 дана</t>
  </si>
  <si>
    <t xml:space="preserve">Меморандумске ставке за рефундацију расхода из претходне године </t>
  </si>
  <si>
    <t>Плате</t>
  </si>
  <si>
    <t>Енергенти</t>
  </si>
  <si>
    <t>Лекови</t>
  </si>
  <si>
    <t>Лекови (сандостатини и соматулини)</t>
  </si>
  <si>
    <t>Санитетски и медицински материјал</t>
  </si>
  <si>
    <t>Остали трошкови и остали материјал</t>
  </si>
  <si>
    <t>Јубиларне награде</t>
  </si>
  <si>
    <t>Отпремнина приликом одласка у пензију</t>
  </si>
  <si>
    <t xml:space="preserve">Професионална рехабилатација инвалидних лица </t>
  </si>
  <si>
    <t>Помоћ у случају смрти запосленог или члана уже породице</t>
  </si>
  <si>
    <t>Превоз</t>
  </si>
  <si>
    <t>7811115, 6</t>
  </si>
  <si>
    <t>Партиципација - стоматологија</t>
  </si>
  <si>
    <t>Трансфери између буџетских корисника на истом нивоу</t>
  </si>
  <si>
    <t>УКУПНИ ПРИХОДИ:</t>
  </si>
  <si>
    <t>УКУПНА ПРИМАЊА:</t>
  </si>
  <si>
    <t>УКУПНИ ПРИХОДИ И ПРИМАЊА:</t>
  </si>
  <si>
    <t>Расходи економске категорије</t>
  </si>
  <si>
    <t>Плате по основу судских пресуда</t>
  </si>
  <si>
    <t>Отпремнине приликом одласка у пензију</t>
  </si>
  <si>
    <t xml:space="preserve">Отпремнина у случају отпуштања са посла </t>
  </si>
  <si>
    <t>Помоћ у случају смрти запосленог или члана породице</t>
  </si>
  <si>
    <t>СОЦИЈАЛНА ДАВАЊА ЗАПОСЛЕНИМА</t>
  </si>
  <si>
    <t>Накнада за превоз на посао и са посла</t>
  </si>
  <si>
    <t>НАКНАДА ТРОШКОВА ЗА ЗАПОСЛЕНЕ</t>
  </si>
  <si>
    <t>НАГРАДЕ ЗАПОСЛЕНИМА И ОСТАЛИ ПОСЕБНИ РАСХОДИ</t>
  </si>
  <si>
    <t>РАСХОДИ ЗА ЗАПОСЛЕНЕ</t>
  </si>
  <si>
    <t>Трошкови платног промета</t>
  </si>
  <si>
    <t>Услуге за електричну енергију</t>
  </si>
  <si>
    <t>Централно грејање</t>
  </si>
  <si>
    <t>Услуге водовода и канализације</t>
  </si>
  <si>
    <t>Дератизација</t>
  </si>
  <si>
    <t>Одвоз отпада</t>
  </si>
  <si>
    <t>Комуналне услуге</t>
  </si>
  <si>
    <t>Телефон, телекс и телефакс</t>
  </si>
  <si>
    <t>Интернет и слично</t>
  </si>
  <si>
    <t>Услуге мобилног телефона</t>
  </si>
  <si>
    <t>Пошта</t>
  </si>
  <si>
    <t>Услуге комуникација</t>
  </si>
  <si>
    <t>Осигурање возила</t>
  </si>
  <si>
    <t>Здравствено осигурање запослених</t>
  </si>
  <si>
    <t>Трошкови осигурања</t>
  </si>
  <si>
    <t>СТАЛНИ ТРОШКОВИ</t>
  </si>
  <si>
    <t>Трошкови превоза на службеном путу у земљи</t>
  </si>
  <si>
    <t>Трошкови смештаја на службеном путу у земљи</t>
  </si>
  <si>
    <t>Трошкови службених путовања у земљи</t>
  </si>
  <si>
    <t>Трошкови превоза на службеном путу у иностранству</t>
  </si>
  <si>
    <t>Трошкови смештаја на службеном путу у иностранству</t>
  </si>
  <si>
    <t>Трошкови службених путовања у иностранству</t>
  </si>
  <si>
    <t>Такси превоз</t>
  </si>
  <si>
    <t>Трошкови путовања у оквиру редовног рада</t>
  </si>
  <si>
    <t>Остали трошкови транспорта</t>
  </si>
  <si>
    <t>ТРОШКОВИ ПУТОВАЊА</t>
  </si>
  <si>
    <t>Административне услуге</t>
  </si>
  <si>
    <t>Остале компјутерске услуге</t>
  </si>
  <si>
    <t>Компјутерске услуге</t>
  </si>
  <si>
    <t>Услуге образовања и усавршавања запослених</t>
  </si>
  <si>
    <t>Котизација за семинаре</t>
  </si>
  <si>
    <t>Котизација за стручна саветовања</t>
  </si>
  <si>
    <t>Остали издаци за стручно образовање</t>
  </si>
  <si>
    <t>Услуге штампања</t>
  </si>
  <si>
    <t>Часописи (коричење Сл.гласн. и слично)</t>
  </si>
  <si>
    <t>Публикације</t>
  </si>
  <si>
    <t>Остале услуге штампања</t>
  </si>
  <si>
    <t>Услуге рекламирања</t>
  </si>
  <si>
    <t>Услуге информисања</t>
  </si>
  <si>
    <t>Правно заступање пред домаћим судовима</t>
  </si>
  <si>
    <t>Стручне услуге</t>
  </si>
  <si>
    <t>Репрезентација</t>
  </si>
  <si>
    <t>Остале опште услуге</t>
  </si>
  <si>
    <t>УСЛУГЕ ПО УГОВОРУ</t>
  </si>
  <si>
    <t>Здравствена заштита по уговору (очитавање и контрола дозиметара)</t>
  </si>
  <si>
    <t>Лабораторијске услуге</t>
  </si>
  <si>
    <t>Остале специјализоване услуге</t>
  </si>
  <si>
    <t>Медицинске услуге</t>
  </si>
  <si>
    <t>Услуге очувања животне средине - рециклажа расхода</t>
  </si>
  <si>
    <t>Услуге очувања животне средине</t>
  </si>
  <si>
    <t>СПЕЦИЈАЛИЗОВАНЕ УСЛУГЕ</t>
  </si>
  <si>
    <t>Зидарски радови</t>
  </si>
  <si>
    <t>Столарски радови</t>
  </si>
  <si>
    <t>Молерски радови</t>
  </si>
  <si>
    <t>Централно грејање - текуће одржавање</t>
  </si>
  <si>
    <t>Електричне инсталације</t>
  </si>
  <si>
    <t>Остале усл.и матер.за текуће попрaвке и одржавање зграда</t>
  </si>
  <si>
    <t>Текуће одржавање лифтова и осталих објеката</t>
  </si>
  <si>
    <t>Текуће поправке и одржавање зграда и објеката</t>
  </si>
  <si>
    <t>Лимарски радови</t>
  </si>
  <si>
    <t>Намештај</t>
  </si>
  <si>
    <t>Рачунарска опрема</t>
  </si>
  <si>
    <t>Опрема за домаћинство и угоститељство (контрола и поправка веш машина и пегли)</t>
  </si>
  <si>
    <t>Биротехнича опрема</t>
  </si>
  <si>
    <t>Остала административна опрема (одржавање клима, прозивног система у лабораторији)</t>
  </si>
  <si>
    <t>ТЕКУЋЕ ПОПРАВКЕ И ОДРЖАВАЊЕ</t>
  </si>
  <si>
    <t>Канцеларијски и штампани материјал</t>
  </si>
  <si>
    <t>Цвеће и зеленило</t>
  </si>
  <si>
    <t>Остали административни материјал</t>
  </si>
  <si>
    <t>Административни материјал</t>
  </si>
  <si>
    <t>Стручна литература - часописи</t>
  </si>
  <si>
    <t>Материјал за образовање и усавршавање</t>
  </si>
  <si>
    <t>Мазива</t>
  </si>
  <si>
    <t>Санитетски материјал</t>
  </si>
  <si>
    <t>Зубарски материјал</t>
  </si>
  <si>
    <t>Медицински и лабораторијски материјал</t>
  </si>
  <si>
    <t>Материјал за домаћинство и угоститељство</t>
  </si>
  <si>
    <t>Алат и инвентар</t>
  </si>
  <si>
    <t>Остали материјал за посебне намене</t>
  </si>
  <si>
    <t>Материјал за посебне намене</t>
  </si>
  <si>
    <t>МАТЕРИЈАЛ</t>
  </si>
  <si>
    <t>КОРИШЋЕЊЕ УСЛУГА И РОБА</t>
  </si>
  <si>
    <t>Казне за кашњење</t>
  </si>
  <si>
    <t>Остале текуиће дотације и трансфери - рехабилитације инвалидних лица</t>
  </si>
  <si>
    <t xml:space="preserve">Остале текуће дотације и трансфери </t>
  </si>
  <si>
    <t xml:space="preserve">ОСТАЛЕ ДОТАЦИЈЕ И ТРАНСФЕРИ </t>
  </si>
  <si>
    <t>ДОНАЦИЈЕ, ДОТАЦИЈЕ И ТРАНСФЕРИ</t>
  </si>
  <si>
    <t>Регистрација возила</t>
  </si>
  <si>
    <t>Остали порези</t>
  </si>
  <si>
    <t>Републичке таксе</t>
  </si>
  <si>
    <t>Судске таксе</t>
  </si>
  <si>
    <t>Републичке казне - повраћај по записнику контроле РФЗО</t>
  </si>
  <si>
    <t xml:space="preserve">Градске казне </t>
  </si>
  <si>
    <t>Обавезне таксе</t>
  </si>
  <si>
    <t>Новчане казне и пенали по решењу судова</t>
  </si>
  <si>
    <t>НОВЧАНЕ КАЗНЕ И ПЕНАЛИ ПО РЕШЕЊУ СУДОВА</t>
  </si>
  <si>
    <t>Накнада штете за повреде или штету нанету од стране државних органа</t>
  </si>
  <si>
    <t>НАКНАДЕ ШТЕТЕ ЗА ПОВР.ИЛИ ШТЕТУ НАН. ОД СТРАНЕ ДРЖ.ОРГ.</t>
  </si>
  <si>
    <t>ОСТАЛИ РАСХОДИ</t>
  </si>
  <si>
    <t>ТЕКУЋИ РАСХОДИ</t>
  </si>
  <si>
    <t>Штампачи</t>
  </si>
  <si>
    <t>Опрема за домаћинство</t>
  </si>
  <si>
    <t>Административна опрема</t>
  </si>
  <si>
    <t>Медицинска опрема</t>
  </si>
  <si>
    <t>Лабораторијсака опрема</t>
  </si>
  <si>
    <t>Мерни и контролни инструменти</t>
  </si>
  <si>
    <t>Медицинска и лабораторијска опрема</t>
  </si>
  <si>
    <t>МАШИНЕ И ОПРЕМА</t>
  </si>
  <si>
    <t>ОСНОВНА СРЕДСТВА</t>
  </si>
  <si>
    <t>ИЗДАЦИ ЗА НЕФИНАНСИЈСКУ ИМОВИНУ</t>
  </si>
  <si>
    <t>4+5</t>
  </si>
  <si>
    <t>Министарство здравља</t>
  </si>
  <si>
    <t>Приходи од имовине који припада имаоцима полиса осигурања</t>
  </si>
  <si>
    <t>УКУПНИ РАСХОДИ И ИЗДАЦИ:</t>
  </si>
  <si>
    <t xml:space="preserve">Репрезентација </t>
  </si>
  <si>
    <t xml:space="preserve">Текуће поправке и одржавање мерних и контролних инструмената </t>
  </si>
  <si>
    <t>Остале административне услуге (заштита архивске грађе, израда печата за лекаре)</t>
  </si>
  <si>
    <t>Meханичке поправке (технички преглед, прање возила, шлеп служба, услиге вулканизера)</t>
  </si>
  <si>
    <t>Остали материјал за превозна средства (ауто гуме, резервни делови и сл.)</t>
  </si>
  <si>
    <t xml:space="preserve">Текуће поправке и одржавање медицинске опреме </t>
  </si>
  <si>
    <t>Текуће поправке и одржавање лабораторијске опреме</t>
  </si>
  <si>
    <t>Текуће поправке и одржавање производне, моторне, непокретне и немоторне имовине</t>
  </si>
  <si>
    <t xml:space="preserve">Ампулирани лекови </t>
  </si>
  <si>
    <t>Остали медицински и лабораторијски материјал (медицински кисеоник)</t>
  </si>
  <si>
    <t>Остале казне</t>
  </si>
  <si>
    <t>Остали непоменути трошкови</t>
  </si>
  <si>
    <t>Остали трошкови</t>
  </si>
  <si>
    <t>1+7+8</t>
  </si>
  <si>
    <t>Остали трошкови и остали материјал 5% (који нису обухваћени Прилогом 7 Правилника)</t>
  </si>
  <si>
    <t>Новчане казне и пенали по решењу судова - стоматологија</t>
  </si>
  <si>
    <t>Услуге за домаћинство у угоститељство</t>
  </si>
  <si>
    <t>Мешовити и неодређени приходи -доплата за мобилне телефоне</t>
  </si>
  <si>
    <t>Примања од продаје покретних ствари у корист нивоа градова</t>
  </si>
  <si>
    <t>Градске таксе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</si>
  <si>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</si>
  <si>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</si>
  <si>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</si>
  <si>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</si>
  <si>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Плате, додаци и накнаде запослених</t>
  </si>
  <si>
    <t>ПЛАТЕ, ДОДАЦИ И НАКНАДЕ ЗАПОСЛЕНИХ</t>
  </si>
  <si>
    <t>ДОМ ЗДРАВЉА "Др Симо Милошевић"</t>
  </si>
  <si>
    <t xml:space="preserve">Број: </t>
  </si>
  <si>
    <t>БЕОГРАД, Пожешка бр. 82</t>
  </si>
  <si>
    <t>ДОМА ЗДРАВЉА "ДР СИМО МИЛОШЕВИЋ"</t>
  </si>
  <si>
    <t>Приход од  стоматолошких услуга на тржишту</t>
  </si>
  <si>
    <t>Природни гас</t>
  </si>
  <si>
    <t>Лож уље</t>
  </si>
  <si>
    <t>Димничарске услуге</t>
  </si>
  <si>
    <t>Доприноси за коришћење вода</t>
  </si>
  <si>
    <t>Накнада за испуштену воду</t>
  </si>
  <si>
    <t>Претплата за кабловске услуге</t>
  </si>
  <si>
    <t>Осигурање опрема</t>
  </si>
  <si>
    <t>Остали трошкови за пословна путовања у земљи</t>
  </si>
  <si>
    <t xml:space="preserve">Остали трошкови транспорта </t>
  </si>
  <si>
    <t>Услуге софтвера - антивирус</t>
  </si>
  <si>
    <t>Услуге одржавања програма</t>
  </si>
  <si>
    <t>423591 и 4235911</t>
  </si>
  <si>
    <t>Накнада члановима Управног и Надзорног одбора</t>
  </si>
  <si>
    <t>Надзор над извођењем радова</t>
  </si>
  <si>
    <t>Израда пројектне документације</t>
  </si>
  <si>
    <t>423599 и 4235992</t>
  </si>
  <si>
    <t>Услуге одржавања (хемијско чишћење)</t>
  </si>
  <si>
    <t>Остале медицинске услуге- редовни/ванреддни лекарски прегледи и ливење кивета</t>
  </si>
  <si>
    <t>Остале специјализоване услуге-техничко обезбеђење</t>
  </si>
  <si>
    <t>Одржавање и контрола гасних инсталација</t>
  </si>
  <si>
    <t>Услуге одржавања (воскирање подова)</t>
  </si>
  <si>
    <t>Стакло</t>
  </si>
  <si>
    <t>Одржавање рампе и даљинског управљања</t>
  </si>
  <si>
    <t>Израда кључева и брава</t>
  </si>
  <si>
    <t>Остале поправке опреме за саобраћај</t>
  </si>
  <si>
    <t>Одржавање административне опреме -намештај</t>
  </si>
  <si>
    <t>Одржавање телефонских централа</t>
  </si>
  <si>
    <t>Одржавање електронске и фотокопир опреме</t>
  </si>
  <si>
    <t>локална саомоуправа и донације</t>
  </si>
  <si>
    <t>Сопствена средства остали извори</t>
  </si>
  <si>
    <t>Партиципација - примарна з.з</t>
  </si>
  <si>
    <t>Приход  закупа  простора</t>
  </si>
  <si>
    <t>Мешовити и неодређ приходи</t>
  </si>
  <si>
    <t>Примања од продаје осталих основних средстава</t>
  </si>
  <si>
    <t>Рачунарска опрема и фискалне касе</t>
  </si>
  <si>
    <t>Одржавање и уградња клима уређаја</t>
  </si>
  <si>
    <t>Текуће поправке и одржавање стоматолошке опреме</t>
  </si>
  <si>
    <t>Текуће поправке и одржавање РО апарата</t>
  </si>
  <si>
    <t>Текуће поправке УЗ апарата</t>
  </si>
  <si>
    <t>Одржавање медицинског намештаја</t>
  </si>
  <si>
    <t>Бензин за возила</t>
  </si>
  <si>
    <t>Лабораторијски материјал</t>
  </si>
  <si>
    <t>Накнаде у натури</t>
  </si>
  <si>
    <t>Амортизација нематеријалне имовине</t>
  </si>
  <si>
    <t xml:space="preserve">Ампулирани лекови ( сандостатин и соматулин ) </t>
  </si>
  <si>
    <t>Капитално одржавање зграда и објеката</t>
  </si>
  <si>
    <t>416111и 416131</t>
  </si>
  <si>
    <t>Јубиларне награде запосленима и чланови управног и надзорног запослени у установи</t>
  </si>
  <si>
    <t xml:space="preserve">Председник </t>
  </si>
  <si>
    <t xml:space="preserve">управног </t>
  </si>
  <si>
    <t>одбора</t>
  </si>
  <si>
    <t xml:space="preserve">             Томић</t>
  </si>
  <si>
    <t>Александар</t>
  </si>
  <si>
    <t>дипл.прав</t>
  </si>
  <si>
    <t xml:space="preserve">Новчане казне и пенали по решењу судова </t>
  </si>
  <si>
    <t>Основна средства из сопствених средстава</t>
  </si>
  <si>
    <t xml:space="preserve">Датум: </t>
  </si>
  <si>
    <t>Општина Чукарица за медијаторе</t>
  </si>
  <si>
    <t>Остале стручне услуге и категоризација / и планови за ризике од катаст.по објектима/</t>
  </si>
  <si>
    <t>Стање на подрачунима 01.01. 2020.</t>
  </si>
  <si>
    <t>Неутрошена средства из 2013 и ранијх година</t>
  </si>
  <si>
    <t>Медицинска опрема-намештај</t>
  </si>
  <si>
    <t>Опрема за саобраћај</t>
  </si>
  <si>
    <t>Неутрошена средства из ранијих година</t>
  </si>
  <si>
    <t>Пренета средства из претходне године</t>
  </si>
  <si>
    <t>Помоћ у медицинском лечењу запосленог или чланова породице и помоћ за породиље</t>
  </si>
  <si>
    <t>Уградна опрема</t>
  </si>
  <si>
    <t>Електронска опрема</t>
  </si>
  <si>
    <t>ПЛАНИРАНИ ПРИХОДИ У 2020. ГОДИНИ</t>
  </si>
  <si>
    <t>години</t>
  </si>
  <si>
    <t>РАСХОДИ</t>
  </si>
  <si>
    <t>ПЛАНИРАНИ РАСХОДИ У 2021.ГОДИНИ</t>
  </si>
  <si>
    <t>Oстале помоћи по ПКУ</t>
  </si>
  <si>
    <t>Стање на подрачунима 01.01.2021.</t>
  </si>
  <si>
    <t>Текуће донације међународних организација</t>
  </si>
  <si>
    <t>Радови на водоводу и канализацији</t>
  </si>
  <si>
    <t>Градска чистоћа</t>
  </si>
  <si>
    <t>Фотокопирање и преснимавање</t>
  </si>
  <si>
    <t>Акредитација</t>
  </si>
  <si>
    <t>Мерење отпора громобранске инсталације</t>
  </si>
  <si>
    <t>Одржавање противпожарне опреме</t>
  </si>
  <si>
    <t>Aутолелектричарске услуге</t>
  </si>
  <si>
    <t>Канцеларијска опрема</t>
  </si>
  <si>
    <t>ИТ сервер</t>
  </si>
  <si>
    <t>05K,06K</t>
  </si>
  <si>
    <t>Новчана помоћуг.радницима ангажованим у COVID-u</t>
  </si>
  <si>
    <t>06X,05X</t>
  </si>
  <si>
    <t>Разлика прековременог рада по закључку Владе</t>
  </si>
  <si>
    <t>Додатак за дужи рад од прековременог</t>
  </si>
  <si>
    <t>06А,05А</t>
  </si>
  <si>
    <t>Остали додаци и накнаде запосленима-Новчана помоћ</t>
  </si>
  <si>
    <t>Осигурње зграда</t>
  </si>
  <si>
    <t>Плате без додатака</t>
  </si>
  <si>
    <t>Текуће поправке и одржавање опреме</t>
  </si>
  <si>
    <t>ЗА 2022. ГОДИНУ</t>
  </si>
  <si>
    <t>РИХОДИ У 2022.</t>
  </si>
  <si>
    <t>у 2022. ГОДИНИ</t>
  </si>
  <si>
    <t>Плате бруто 1 основна зарада</t>
  </si>
  <si>
    <t>Доплата за боловање преко 30 дана</t>
  </si>
  <si>
    <t>Руководилац Финансијско-рачуноводствених послова</t>
  </si>
  <si>
    <t>Катарина Драговић  дипл.екон.</t>
  </si>
  <si>
    <t>742321-1</t>
  </si>
  <si>
    <t>742321-3</t>
  </si>
  <si>
    <t>Приход републичких органа и орг. РТ-ПЦР тестови</t>
  </si>
  <si>
    <t>Приход републичких органа и орг. Антигенски тестови</t>
  </si>
  <si>
    <t>ДРУГИ ПРИХОДИ</t>
  </si>
  <si>
    <t>ТРАНСФЕРИ ИЗМЕЂУ БУЏЕТСКИХ КОРИСНИКА НА ИСТОМ НИВОУ</t>
  </si>
  <si>
    <t>ПРИХОДИ ИЗ БУЏЕТА</t>
  </si>
  <si>
    <t>МЕМОРАНДУМСКЕ СТАВКЕ ЗА РЕФУНДАЦИЈУ РАСХОДА</t>
  </si>
  <si>
    <t>ПРИМАЊА ОД ПРОДАЈЕ ПОКРЕТНЕ ИМОВИНЕ</t>
  </si>
  <si>
    <t>ПРИМАЊА ОД ПРОДАЈЕ ОСТАЛИХ ОСНОВНИХ СРЕДСТАВА</t>
  </si>
  <si>
    <t>ПРИМАЊА ОД ПРОДАЈЕ ОСНОВНИХ СРЕДСТАВА</t>
  </si>
  <si>
    <t>ДОНАЦИЈЕ, ПОМОЋИ И ТРАНСФЕРИ</t>
  </si>
  <si>
    <t>НАКНАДЕ У НАТУРИ</t>
  </si>
  <si>
    <t>БОЛОВАЊЕ ПРЕКО  30 ДАНА</t>
  </si>
  <si>
    <t>ОТПРЕМНИНЕ И ПОМОЋИ</t>
  </si>
  <si>
    <t>Новчана помоћ Владе РС (10.000 дин)</t>
  </si>
  <si>
    <t>ПОМОЋ У МЕДИЦИНСКОМ ЛЕЧЕЊУ ЗАПОСЛЕНОГ ИЛИ ЧЛАНОВА ПОРОДИЦЕ</t>
  </si>
  <si>
    <t>ТРОШКОВИ  ПЛАТНОГ ПРОМЕТА И БАНКАРСКИХ УСЛУГА</t>
  </si>
  <si>
    <t>ЕНЕРГЕТСКЕ УСЛУГЕ</t>
  </si>
  <si>
    <t>Издаци за стручне испите</t>
  </si>
  <si>
    <t>Здравствена заштита по конвенцији-Мерење радне околине</t>
  </si>
  <si>
    <t>Услуге јавног здравља-инспекција и анализа (доза зрачења,контрола стерилизатора,заштита од јонизујућег зрачења,безбедност и здравље )</t>
  </si>
  <si>
    <t>Материјал за саобраћај</t>
  </si>
  <si>
    <t>Остали галенски лекови (масти и капи)</t>
  </si>
  <si>
    <t>Материјали за угоститељство</t>
  </si>
  <si>
    <t>Хемијска средства за чишћење</t>
  </si>
  <si>
    <t>Амортизација зграда и грађевинских објеката</t>
  </si>
  <si>
    <t>Амортизација опреме</t>
  </si>
  <si>
    <t>АМОРТИЗАЦИЈА И УПОТРЕБА СРЕДСТАВА ЗА РАД</t>
  </si>
  <si>
    <t>ПРАТЕЋИ ТРОШКОВИ ЗАДУЖИВАЊА</t>
  </si>
  <si>
    <t>ОТПЛАТА КАМАТА И ПРАТЕЋИ ТРОШКОВИ ЗАДУЖИВАЊА</t>
  </si>
  <si>
    <t>Остали порези (порез на донације)</t>
  </si>
  <si>
    <t>Стални порези на имовину</t>
  </si>
  <si>
    <t>Новчане казне и пенали</t>
  </si>
  <si>
    <t>ПОРЕЗИ, ОБАВЕЗНЕ ТАКСЕ, КАЗНЕ И ПЕНАЛИ</t>
  </si>
  <si>
    <t>Остале накнаде штете</t>
  </si>
  <si>
    <t>Капитално одржавање домова здравља</t>
  </si>
  <si>
    <t>Зграде и грађевински објекти</t>
  </si>
  <si>
    <t>Аутомобили</t>
  </si>
  <si>
    <t>Комбији</t>
  </si>
  <si>
    <t>Телефонске централе</t>
  </si>
  <si>
    <t xml:space="preserve"> </t>
  </si>
  <si>
    <t>Остале стручне услуге-архивирање</t>
  </si>
  <si>
    <t>Амортизација некретнина и опреме</t>
  </si>
  <si>
    <t>Текући трансфери од Републике у корист нивоа градова, општина итд. - Секретаријат за здравство</t>
  </si>
  <si>
    <t>Приходи од продаје добара и услуга или закупа од стране тржишних организација - сопствени приходи</t>
  </si>
  <si>
    <t>ДЕСЕТИ РЕБАЛАНС ФИНАНСИЈСКОГ ПЛАНА</t>
  </si>
  <si>
    <t>Београд, Јануар 2023. године</t>
  </si>
  <si>
    <t>Десети ребаланс ФП за 2022.</t>
  </si>
  <si>
    <t>Новчана помоћ Владе РС ( 10.000)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</si>
</sst>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_(* #,##0.00_);_(* \(#,##0.00\);_(* \-??_);_(@_)"/>
    <numFmt numFmtId="191" formatCode="????"/>
    <numFmt numFmtId="192" formatCode="_-* #,##0.00\ _D_i_n_._-;\-* #,##0.00\ _D_i_n_._-;_-* \-??\ _D_i_n_._-;_-@_-"/>
    <numFmt numFmtId="193" formatCode="??????"/>
    <numFmt numFmtId="194" formatCode="???????"/>
    <numFmt numFmtId="195" formatCode="???"/>
    <numFmt numFmtId="196" formatCode="??"/>
    <numFmt numFmtId="197" formatCode="????????"/>
    <numFmt numFmtId="198" formatCode="?"/>
    <numFmt numFmtId="199" formatCode="0_ ;\-0\ "/>
    <numFmt numFmtId="200" formatCode="#,##0.00_ ;\-#,##0.00\ "/>
  </numFmts>
  <fonts count="77">
    <font>
      <sz val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22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0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91" fontId="10" fillId="33" borderId="11" xfId="42" applyNumberFormat="1" applyFont="1" applyFill="1" applyBorder="1" applyAlignment="1" applyProtection="1">
      <alignment horizontal="left" vertical="center"/>
      <protection/>
    </xf>
    <xf numFmtId="193" fontId="12" fillId="0" borderId="11" xfId="42" applyNumberFormat="1" applyFont="1" applyFill="1" applyBorder="1" applyAlignment="1" applyProtection="1">
      <alignment horizontal="left" vertical="center" wrapText="1"/>
      <protection/>
    </xf>
    <xf numFmtId="193" fontId="12" fillId="0" borderId="11" xfId="42" applyNumberFormat="1" applyFont="1" applyFill="1" applyBorder="1" applyAlignment="1" applyProtection="1">
      <alignment horizontal="left" vertical="center"/>
      <protection/>
    </xf>
    <xf numFmtId="192" fontId="10" fillId="33" borderId="11" xfId="42" applyNumberFormat="1" applyFont="1" applyFill="1" applyBorder="1" applyAlignment="1" applyProtection="1">
      <alignment horizontal="left" vertical="center" wrapText="1"/>
      <protection/>
    </xf>
    <xf numFmtId="193" fontId="10" fillId="33" borderId="11" xfId="42" applyNumberFormat="1" applyFont="1" applyFill="1" applyBorder="1" applyAlignment="1" applyProtection="1">
      <alignment horizontal="left" vertical="center" wrapText="1"/>
      <protection/>
    </xf>
    <xf numFmtId="1" fontId="2" fillId="33" borderId="12" xfId="42" applyNumberFormat="1" applyFont="1" applyFill="1" applyBorder="1" applyAlignment="1" applyProtection="1">
      <alignment horizontal="center" vertical="center" wrapText="1"/>
      <protection/>
    </xf>
    <xf numFmtId="194" fontId="12" fillId="33" borderId="11" xfId="42" applyNumberFormat="1" applyFont="1" applyFill="1" applyBorder="1" applyAlignment="1" applyProtection="1">
      <alignment horizontal="left" vertical="center"/>
      <protection/>
    </xf>
    <xf numFmtId="4" fontId="1" fillId="33" borderId="0" xfId="0" applyNumberFormat="1" applyFont="1" applyFill="1" applyBorder="1" applyAlignment="1">
      <alignment vertical="center" wrapText="1"/>
    </xf>
    <xf numFmtId="4" fontId="1" fillId="33" borderId="0" xfId="42" applyNumberFormat="1" applyFont="1" applyFill="1" applyBorder="1" applyAlignment="1" applyProtection="1">
      <alignment vertical="center" wrapText="1"/>
      <protection/>
    </xf>
    <xf numFmtId="4" fontId="1" fillId="33" borderId="0" xfId="42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 wrapText="1"/>
    </xf>
    <xf numFmtId="193" fontId="19" fillId="0" borderId="11" xfId="42" applyNumberFormat="1" applyFont="1" applyFill="1" applyBorder="1" applyAlignment="1" applyProtection="1">
      <alignment horizontal="left" vertical="center"/>
      <protection/>
    </xf>
    <xf numFmtId="192" fontId="19" fillId="33" borderId="11" xfId="42" applyNumberFormat="1" applyFont="1" applyFill="1" applyBorder="1" applyAlignment="1" applyProtection="1">
      <alignment horizontal="left" vertical="center" wrapText="1"/>
      <protection/>
    </xf>
    <xf numFmtId="191" fontId="18" fillId="0" borderId="11" xfId="42" applyNumberFormat="1" applyFont="1" applyFill="1" applyBorder="1" applyAlignment="1" applyProtection="1">
      <alignment horizontal="left" vertical="center"/>
      <protection/>
    </xf>
    <xf numFmtId="194" fontId="12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194" fontId="19" fillId="0" borderId="11" xfId="42" applyNumberFormat="1" applyFont="1" applyFill="1" applyBorder="1" applyAlignment="1" applyProtection="1">
      <alignment horizontal="left" vertical="center"/>
      <protection/>
    </xf>
    <xf numFmtId="192" fontId="19" fillId="0" borderId="11" xfId="42" applyNumberFormat="1" applyFont="1" applyFill="1" applyBorder="1" applyAlignment="1" applyProtection="1">
      <alignment horizontal="left" vertical="center" wrapText="1"/>
      <protection/>
    </xf>
    <xf numFmtId="197" fontId="12" fillId="0" borderId="11" xfId="42" applyNumberFormat="1" applyFont="1" applyFill="1" applyBorder="1" applyAlignment="1" applyProtection="1">
      <alignment horizontal="left" vertical="center" wrapText="1"/>
      <protection/>
    </xf>
    <xf numFmtId="192" fontId="19" fillId="0" borderId="13" xfId="42" applyNumberFormat="1" applyFont="1" applyFill="1" applyBorder="1" applyAlignment="1" applyProtection="1">
      <alignment horizontal="left" vertical="center" wrapText="1"/>
      <protection/>
    </xf>
    <xf numFmtId="195" fontId="18" fillId="0" borderId="11" xfId="42" applyNumberFormat="1" applyFont="1" applyFill="1" applyBorder="1" applyAlignment="1" applyProtection="1">
      <alignment horizontal="left" vertical="center"/>
      <protection/>
    </xf>
    <xf numFmtId="192" fontId="19" fillId="0" borderId="14" xfId="42" applyNumberFormat="1" applyFont="1" applyFill="1" applyBorder="1" applyAlignment="1" applyProtection="1">
      <alignment horizontal="left" vertical="center" wrapText="1"/>
      <protection/>
    </xf>
    <xf numFmtId="194" fontId="19" fillId="33" borderId="11" xfId="42" applyNumberFormat="1" applyFont="1" applyFill="1" applyBorder="1" applyAlignment="1" applyProtection="1">
      <alignment horizontal="left" vertical="center"/>
      <protection/>
    </xf>
    <xf numFmtId="191" fontId="18" fillId="33" borderId="11" xfId="42" applyNumberFormat="1" applyFont="1" applyFill="1" applyBorder="1" applyAlignment="1" applyProtection="1">
      <alignment horizontal="left" vertical="center"/>
      <protection/>
    </xf>
    <xf numFmtId="192" fontId="18" fillId="0" borderId="11" xfId="42" applyNumberFormat="1" applyFont="1" applyFill="1" applyBorder="1" applyAlignment="1" applyProtection="1">
      <alignment horizontal="left" vertical="center"/>
      <protection/>
    </xf>
    <xf numFmtId="197" fontId="19" fillId="33" borderId="11" xfId="42" applyNumberFormat="1" applyFont="1" applyFill="1" applyBorder="1" applyAlignment="1" applyProtection="1">
      <alignment horizontal="left" vertical="center"/>
      <protection/>
    </xf>
    <xf numFmtId="192" fontId="18" fillId="33" borderId="11" xfId="42" applyNumberFormat="1" applyFont="1" applyFill="1" applyBorder="1" applyAlignment="1" applyProtection="1">
      <alignment horizontal="left" vertical="center"/>
      <protection/>
    </xf>
    <xf numFmtId="195" fontId="18" fillId="33" borderId="11" xfId="42" applyNumberFormat="1" applyFont="1" applyFill="1" applyBorder="1" applyAlignment="1" applyProtection="1">
      <alignment horizontal="left" vertical="center"/>
      <protection/>
    </xf>
    <xf numFmtId="192" fontId="5" fillId="0" borderId="11" xfId="42" applyNumberFormat="1" applyFont="1" applyFill="1" applyBorder="1" applyAlignment="1" applyProtection="1">
      <alignment horizontal="left" vertical="center" wrapText="1"/>
      <protection/>
    </xf>
    <xf numFmtId="195" fontId="23" fillId="0" borderId="11" xfId="42" applyNumberFormat="1" applyFont="1" applyFill="1" applyBorder="1" applyAlignment="1" applyProtection="1">
      <alignment horizontal="left" vertical="center"/>
      <protection/>
    </xf>
    <xf numFmtId="192" fontId="24" fillId="33" borderId="11" xfId="42" applyNumberFormat="1" applyFont="1" applyFill="1" applyBorder="1" applyAlignment="1" applyProtection="1">
      <alignment horizontal="left" vertical="center"/>
      <protection/>
    </xf>
    <xf numFmtId="197" fontId="19" fillId="0" borderId="11" xfId="42" applyNumberFormat="1" applyFont="1" applyFill="1" applyBorder="1" applyAlignment="1" applyProtection="1">
      <alignment horizontal="left" vertical="center"/>
      <protection/>
    </xf>
    <xf numFmtId="197" fontId="12" fillId="33" borderId="11" xfId="42" applyNumberFormat="1" applyFont="1" applyFill="1" applyBorder="1" applyAlignment="1" applyProtection="1">
      <alignment horizontal="left" vertical="center" wrapText="1"/>
      <protection/>
    </xf>
    <xf numFmtId="4" fontId="69" fillId="33" borderId="11" xfId="0" applyNumberFormat="1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21" fillId="34" borderId="13" xfId="0" applyNumberFormat="1" applyFont="1" applyFill="1" applyBorder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70" fillId="35" borderId="11" xfId="0" applyNumberFormat="1" applyFont="1" applyFill="1" applyBorder="1" applyAlignment="1">
      <alignment vertical="center" wrapText="1"/>
    </xf>
    <xf numFmtId="4" fontId="70" fillId="34" borderId="11" xfId="0" applyNumberFormat="1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vertical="center" wrapText="1"/>
    </xf>
    <xf numFmtId="192" fontId="19" fillId="35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4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4" fontId="5" fillId="34" borderId="18" xfId="0" applyNumberFormat="1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92" fontId="13" fillId="33" borderId="11" xfId="42" applyNumberFormat="1" applyFont="1" applyFill="1" applyBorder="1" applyAlignment="1" applyProtection="1">
      <alignment horizontal="left" vertical="center"/>
      <protection/>
    </xf>
    <xf numFmtId="192" fontId="14" fillId="33" borderId="0" xfId="42" applyNumberFormat="1" applyFont="1" applyFill="1" applyBorder="1" applyAlignment="1" applyProtection="1">
      <alignment vertical="center"/>
      <protection/>
    </xf>
    <xf numFmtId="192" fontId="14" fillId="33" borderId="0" xfId="42" applyNumberFormat="1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3" borderId="19" xfId="0" applyFont="1" applyFill="1" applyBorder="1" applyAlignment="1">
      <alignment vertical="center"/>
    </xf>
    <xf numFmtId="1" fontId="17" fillId="33" borderId="12" xfId="42" applyNumberFormat="1" applyFont="1" applyFill="1" applyBorder="1" applyAlignment="1" applyProtection="1">
      <alignment horizontal="center" vertical="center" wrapText="1"/>
      <protection/>
    </xf>
    <xf numFmtId="192" fontId="5" fillId="0" borderId="11" xfId="42" applyNumberFormat="1" applyFont="1" applyFill="1" applyBorder="1" applyAlignment="1" applyProtection="1">
      <alignment vertical="center"/>
      <protection/>
    </xf>
    <xf numFmtId="192" fontId="20" fillId="0" borderId="11" xfId="42" applyNumberFormat="1" applyFont="1" applyFill="1" applyBorder="1" applyAlignment="1" applyProtection="1">
      <alignment horizontal="left" vertical="center"/>
      <protection/>
    </xf>
    <xf numFmtId="192" fontId="5" fillId="0" borderId="13" xfId="42" applyNumberFormat="1" applyFont="1" applyFill="1" applyBorder="1" applyAlignment="1" applyProtection="1">
      <alignment vertical="center"/>
      <protection/>
    </xf>
    <xf numFmtId="192" fontId="22" fillId="0" borderId="11" xfId="42" applyNumberFormat="1" applyFont="1" applyFill="1" applyBorder="1" applyAlignment="1" applyProtection="1">
      <alignment horizontal="left" vertical="center"/>
      <protection/>
    </xf>
    <xf numFmtId="192" fontId="20" fillId="0" borderId="11" xfId="42" applyNumberFormat="1" applyFont="1" applyFill="1" applyBorder="1" applyAlignment="1" applyProtection="1">
      <alignment vertical="center"/>
      <protection/>
    </xf>
    <xf numFmtId="192" fontId="5" fillId="0" borderId="11" xfId="42" applyNumberFormat="1" applyFont="1" applyFill="1" applyBorder="1" applyAlignment="1" applyProtection="1">
      <alignment vertical="center" wrapText="1"/>
      <protection/>
    </xf>
    <xf numFmtId="192" fontId="5" fillId="33" borderId="11" xfId="42" applyNumberFormat="1" applyFont="1" applyFill="1" applyBorder="1" applyAlignment="1" applyProtection="1">
      <alignment vertical="center" wrapText="1"/>
      <protection/>
    </xf>
    <xf numFmtId="192" fontId="5" fillId="33" borderId="11" xfId="42" applyNumberFormat="1" applyFont="1" applyFill="1" applyBorder="1" applyAlignment="1" applyProtection="1">
      <alignment vertical="center"/>
      <protection/>
    </xf>
    <xf numFmtId="4" fontId="9" fillId="0" borderId="0" xfId="42" applyNumberFormat="1" applyFont="1" applyFill="1" applyBorder="1" applyAlignment="1" applyProtection="1">
      <alignment vertical="center"/>
      <protection/>
    </xf>
    <xf numFmtId="4" fontId="9" fillId="0" borderId="0" xfId="42" applyNumberFormat="1" applyFont="1" applyFill="1" applyBorder="1" applyAlignment="1" applyProtection="1">
      <alignment horizontal="left" vertical="center"/>
      <protection/>
    </xf>
    <xf numFmtId="192" fontId="5" fillId="0" borderId="0" xfId="42" applyNumberFormat="1" applyFont="1" applyFill="1" applyBorder="1" applyAlignment="1" applyProtection="1">
      <alignment vertical="center" wrapText="1"/>
      <protection/>
    </xf>
    <xf numFmtId="192" fontId="19" fillId="0" borderId="0" xfId="42" applyNumberFormat="1" applyFont="1" applyFill="1" applyBorder="1" applyAlignment="1" applyProtection="1">
      <alignment vertical="center"/>
      <protection/>
    </xf>
    <xf numFmtId="4" fontId="71" fillId="0" borderId="0" xfId="42" applyNumberFormat="1" applyFont="1" applyFill="1" applyBorder="1" applyAlignment="1" applyProtection="1">
      <alignment horizontal="right" vertical="center" wrapText="1"/>
      <protection/>
    </xf>
    <xf numFmtId="1" fontId="19" fillId="33" borderId="16" xfId="42" applyNumberFormat="1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1" fontId="5" fillId="33" borderId="16" xfId="42" applyNumberFormat="1" applyFont="1" applyFill="1" applyBorder="1" applyAlignment="1" applyProtection="1">
      <alignment horizontal="left" vertical="center" wrapText="1"/>
      <protection/>
    </xf>
    <xf numFmtId="4" fontId="5" fillId="35" borderId="16" xfId="0" applyNumberFormat="1" applyFont="1" applyFill="1" applyBorder="1" applyAlignment="1">
      <alignment horizontal="right" vertical="center"/>
    </xf>
    <xf numFmtId="4" fontId="21" fillId="38" borderId="13" xfId="0" applyNumberFormat="1" applyFont="1" applyFill="1" applyBorder="1" applyAlignment="1">
      <alignment vertical="center" wrapText="1"/>
    </xf>
    <xf numFmtId="49" fontId="19" fillId="34" borderId="11" xfId="42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0" fontId="72" fillId="37" borderId="12" xfId="0" applyFont="1" applyFill="1" applyBorder="1" applyAlignment="1">
      <alignment horizontal="center" vertical="center"/>
    </xf>
    <xf numFmtId="4" fontId="71" fillId="34" borderId="0" xfId="42" applyNumberFormat="1" applyFont="1" applyFill="1" applyBorder="1" applyAlignment="1" applyProtection="1">
      <alignment horizontal="right" vertical="center" wrapText="1"/>
      <protection/>
    </xf>
    <xf numFmtId="192" fontId="20" fillId="0" borderId="15" xfId="42" applyNumberFormat="1" applyFont="1" applyFill="1" applyBorder="1" applyAlignment="1" applyProtection="1">
      <alignment horizontal="left" vertical="center"/>
      <protection/>
    </xf>
    <xf numFmtId="192" fontId="19" fillId="0" borderId="15" xfId="42" applyNumberFormat="1" applyFont="1" applyFill="1" applyBorder="1" applyAlignment="1" applyProtection="1">
      <alignment horizontal="left" vertical="center" wrapText="1"/>
      <protection/>
    </xf>
    <xf numFmtId="4" fontId="5" fillId="35" borderId="15" xfId="0" applyNumberFormat="1" applyFont="1" applyFill="1" applyBorder="1" applyAlignment="1">
      <alignment vertical="center" wrapText="1"/>
    </xf>
    <xf numFmtId="192" fontId="5" fillId="34" borderId="11" xfId="42" applyNumberFormat="1" applyFont="1" applyFill="1" applyBorder="1" applyAlignment="1" applyProtection="1">
      <alignment horizontal="left" vertical="center" wrapText="1"/>
      <protection/>
    </xf>
    <xf numFmtId="194" fontId="2" fillId="0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11" xfId="42" applyNumberFormat="1" applyFont="1" applyFill="1" applyBorder="1" applyAlignment="1" applyProtection="1">
      <alignment horizontal="left" vertical="center"/>
      <protection/>
    </xf>
    <xf numFmtId="191" fontId="21" fillId="0" borderId="11" xfId="42" applyNumberFormat="1" applyFont="1" applyFill="1" applyBorder="1" applyAlignment="1" applyProtection="1">
      <alignment horizontal="left" vertical="center"/>
      <protection/>
    </xf>
    <xf numFmtId="192" fontId="5" fillId="33" borderId="11" xfId="42" applyNumberFormat="1" applyFont="1" applyFill="1" applyBorder="1" applyAlignment="1" applyProtection="1">
      <alignment horizontal="left" vertical="center" wrapText="1"/>
      <protection/>
    </xf>
    <xf numFmtId="192" fontId="5" fillId="0" borderId="11" xfId="42" applyNumberFormat="1" applyFont="1" applyFill="1" applyBorder="1" applyAlignment="1" applyProtection="1">
      <alignment horizontal="left" vertical="center"/>
      <protection/>
    </xf>
    <xf numFmtId="192" fontId="5" fillId="0" borderId="20" xfId="42" applyNumberFormat="1" applyFont="1" applyFill="1" applyBorder="1" applyAlignment="1" applyProtection="1">
      <alignment horizontal="left" vertical="center" wrapText="1"/>
      <protection/>
    </xf>
    <xf numFmtId="4" fontId="5" fillId="35" borderId="18" xfId="0" applyNumberFormat="1" applyFont="1" applyFill="1" applyBorder="1" applyAlignment="1">
      <alignment vertical="center" wrapText="1"/>
    </xf>
    <xf numFmtId="192" fontId="19" fillId="33" borderId="20" xfId="42" applyNumberFormat="1" applyFont="1" applyFill="1" applyBorder="1" applyAlignment="1" applyProtection="1">
      <alignment horizontal="left" vertical="center" wrapText="1"/>
      <protection/>
    </xf>
    <xf numFmtId="192" fontId="21" fillId="0" borderId="11" xfId="42" applyNumberFormat="1" applyFont="1" applyFill="1" applyBorder="1" applyAlignment="1" applyProtection="1">
      <alignment horizontal="left" vertical="center"/>
      <protection/>
    </xf>
    <xf numFmtId="194" fontId="5" fillId="33" borderId="11" xfId="42" applyNumberFormat="1" applyFont="1" applyFill="1" applyBorder="1" applyAlignment="1" applyProtection="1">
      <alignment horizontal="left" vertical="center"/>
      <protection/>
    </xf>
    <xf numFmtId="193" fontId="2" fillId="0" borderId="11" xfId="42" applyNumberFormat="1" applyFont="1" applyFill="1" applyBorder="1" applyAlignment="1" applyProtection="1">
      <alignment horizontal="left" vertical="center" wrapText="1"/>
      <protection/>
    </xf>
    <xf numFmtId="193" fontId="2" fillId="0" borderId="11" xfId="42" applyNumberFormat="1" applyFont="1" applyFill="1" applyBorder="1" applyAlignment="1" applyProtection="1">
      <alignment horizontal="left" vertical="center"/>
      <protection/>
    </xf>
    <xf numFmtId="193" fontId="11" fillId="33" borderId="11" xfId="42" applyNumberFormat="1" applyFont="1" applyFill="1" applyBorder="1" applyAlignment="1" applyProtection="1">
      <alignment horizontal="left" vertical="center" wrapText="1"/>
      <protection/>
    </xf>
    <xf numFmtId="197" fontId="5" fillId="0" borderId="11" xfId="42" applyNumberFormat="1" applyFont="1" applyFill="1" applyBorder="1" applyAlignment="1" applyProtection="1">
      <alignment horizontal="left" vertical="center"/>
      <protection/>
    </xf>
    <xf numFmtId="194" fontId="21" fillId="0" borderId="11" xfId="42" applyNumberFormat="1" applyFont="1" applyFill="1" applyBorder="1" applyAlignment="1" applyProtection="1">
      <alignment horizontal="left" vertical="center"/>
      <protection/>
    </xf>
    <xf numFmtId="4" fontId="21" fillId="35" borderId="11" xfId="0" applyNumberFormat="1" applyFont="1" applyFill="1" applyBorder="1" applyAlignment="1">
      <alignment vertical="center" wrapText="1"/>
    </xf>
    <xf numFmtId="0" fontId="11" fillId="37" borderId="12" xfId="0" applyFont="1" applyFill="1" applyBorder="1" applyAlignment="1">
      <alignment horizontal="center" vertical="center"/>
    </xf>
    <xf numFmtId="194" fontId="21" fillId="33" borderId="11" xfId="42" applyNumberFormat="1" applyFont="1" applyFill="1" applyBorder="1" applyAlignment="1" applyProtection="1">
      <alignment horizontal="left" vertical="center"/>
      <protection/>
    </xf>
    <xf numFmtId="194" fontId="2" fillId="0" borderId="20" xfId="42" applyNumberFormat="1" applyFont="1" applyFill="1" applyBorder="1" applyAlignment="1" applyProtection="1">
      <alignment horizontal="left" vertical="center" wrapText="1"/>
      <protection/>
    </xf>
    <xf numFmtId="1" fontId="2" fillId="0" borderId="11" xfId="42" applyNumberFormat="1" applyFont="1" applyFill="1" applyBorder="1" applyAlignment="1" applyProtection="1">
      <alignment horizontal="left" vertical="center" wrapText="1"/>
      <protection/>
    </xf>
    <xf numFmtId="194" fontId="2" fillId="33" borderId="11" xfId="42" applyNumberFormat="1" applyFont="1" applyFill="1" applyBorder="1" applyAlignment="1" applyProtection="1">
      <alignment horizontal="left" vertical="center" wrapText="1"/>
      <protection/>
    </xf>
    <xf numFmtId="195" fontId="21" fillId="0" borderId="11" xfId="42" applyNumberFormat="1" applyFont="1" applyFill="1" applyBorder="1" applyAlignment="1" applyProtection="1">
      <alignment horizontal="left" vertical="center"/>
      <protection/>
    </xf>
    <xf numFmtId="4" fontId="21" fillId="39" borderId="13" xfId="0" applyNumberFormat="1" applyFont="1" applyFill="1" applyBorder="1" applyAlignment="1">
      <alignment vertical="center" wrapText="1"/>
    </xf>
    <xf numFmtId="1" fontId="12" fillId="34" borderId="11" xfId="42" applyNumberFormat="1" applyFont="1" applyFill="1" applyBorder="1" applyAlignment="1" applyProtection="1">
      <alignment horizontal="left" vertical="center" wrapText="1"/>
      <protection/>
    </xf>
    <xf numFmtId="194" fontId="12" fillId="34" borderId="11" xfId="42" applyNumberFormat="1" applyFont="1" applyFill="1" applyBorder="1" applyAlignment="1" applyProtection="1">
      <alignment horizontal="left" vertical="center" wrapText="1"/>
      <protection/>
    </xf>
    <xf numFmtId="194" fontId="12" fillId="34" borderId="20" xfId="42" applyNumberFormat="1" applyFont="1" applyFill="1" applyBorder="1" applyAlignment="1" applyProtection="1">
      <alignment horizontal="left" vertical="center" wrapText="1"/>
      <protection/>
    </xf>
    <xf numFmtId="194" fontId="2" fillId="34" borderId="11" xfId="42" applyNumberFormat="1" applyFont="1" applyFill="1" applyBorder="1" applyAlignment="1" applyProtection="1">
      <alignment horizontal="left" vertical="center" wrapText="1"/>
      <protection/>
    </xf>
    <xf numFmtId="1" fontId="12" fillId="35" borderId="11" xfId="42" applyNumberFormat="1" applyFont="1" applyFill="1" applyBorder="1" applyAlignment="1" applyProtection="1">
      <alignment horizontal="left" vertical="center" wrapText="1"/>
      <protection/>
    </xf>
    <xf numFmtId="194" fontId="12" fillId="35" borderId="11" xfId="42" applyNumberFormat="1" applyFont="1" applyFill="1" applyBorder="1" applyAlignment="1" applyProtection="1">
      <alignment horizontal="left" vertical="center" wrapText="1"/>
      <protection/>
    </xf>
    <xf numFmtId="194" fontId="2" fillId="35" borderId="11" xfId="42" applyNumberFormat="1" applyFont="1" applyFill="1" applyBorder="1" applyAlignment="1" applyProtection="1">
      <alignment horizontal="left" vertical="center" wrapText="1"/>
      <protection/>
    </xf>
    <xf numFmtId="192" fontId="19" fillId="34" borderId="11" xfId="42" applyNumberFormat="1" applyFont="1" applyFill="1" applyBorder="1" applyAlignment="1" applyProtection="1">
      <alignment horizontal="left" vertical="center" wrapText="1"/>
      <protection/>
    </xf>
    <xf numFmtId="197" fontId="12" fillId="34" borderId="11" xfId="42" applyNumberFormat="1" applyFont="1" applyFill="1" applyBorder="1" applyAlignment="1" applyProtection="1">
      <alignment horizontal="left" vertical="center" wrapText="1"/>
      <protection/>
    </xf>
    <xf numFmtId="197" fontId="2" fillId="34" borderId="11" xfId="42" applyNumberFormat="1" applyFont="1" applyFill="1" applyBorder="1" applyAlignment="1" applyProtection="1">
      <alignment horizontal="left" vertical="center" wrapText="1"/>
      <protection/>
    </xf>
    <xf numFmtId="192" fontId="4" fillId="0" borderId="0" xfId="42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Border="1" applyAlignment="1">
      <alignment vertical="center" wrapText="1"/>
    </xf>
    <xf numFmtId="192" fontId="5" fillId="0" borderId="0" xfId="42" applyNumberFormat="1" applyFont="1" applyFill="1" applyBorder="1" applyAlignment="1" applyProtection="1">
      <alignment vertical="center"/>
      <protection/>
    </xf>
    <xf numFmtId="4" fontId="73" fillId="35" borderId="11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vertical="center" wrapText="1"/>
    </xf>
    <xf numFmtId="193" fontId="2" fillId="0" borderId="15" xfId="42" applyNumberFormat="1" applyFont="1" applyFill="1" applyBorder="1" applyAlignment="1" applyProtection="1">
      <alignment horizontal="left" vertical="center"/>
      <protection/>
    </xf>
    <xf numFmtId="192" fontId="5" fillId="0" borderId="0" xfId="42" applyNumberFormat="1" applyFont="1" applyFill="1" applyBorder="1" applyAlignment="1" applyProtection="1">
      <alignment horizontal="center" vertical="center" wrapText="1"/>
      <protection/>
    </xf>
    <xf numFmtId="4" fontId="11" fillId="40" borderId="0" xfId="42" applyNumberFormat="1" applyFont="1" applyFill="1" applyBorder="1" applyAlignment="1" applyProtection="1">
      <alignment vertical="center"/>
      <protection/>
    </xf>
    <xf numFmtId="4" fontId="11" fillId="40" borderId="0" xfId="42" applyNumberFormat="1" applyFont="1" applyFill="1" applyBorder="1" applyAlignment="1" applyProtection="1">
      <alignment horizontal="left" vertical="center"/>
      <protection/>
    </xf>
    <xf numFmtId="4" fontId="11" fillId="40" borderId="0" xfId="42" applyNumberFormat="1" applyFont="1" applyFill="1" applyBorder="1" applyAlignment="1" applyProtection="1">
      <alignment horizontal="right" vertical="center" wrapText="1"/>
      <protection/>
    </xf>
    <xf numFmtId="4" fontId="11" fillId="34" borderId="0" xfId="42" applyNumberFormat="1" applyFont="1" applyFill="1" applyBorder="1" applyAlignment="1" applyProtection="1">
      <alignment vertical="center"/>
      <protection/>
    </xf>
    <xf numFmtId="4" fontId="11" fillId="34" borderId="0" xfId="42" applyNumberFormat="1" applyFont="1" applyFill="1" applyBorder="1" applyAlignment="1" applyProtection="1">
      <alignment horizontal="left" vertical="center"/>
      <protection/>
    </xf>
    <xf numFmtId="4" fontId="11" fillId="34" borderId="0" xfId="42" applyNumberFormat="1" applyFont="1" applyFill="1" applyBorder="1" applyAlignment="1" applyProtection="1">
      <alignment horizontal="right" vertical="center" wrapText="1"/>
      <protection/>
    </xf>
    <xf numFmtId="4" fontId="5" fillId="34" borderId="0" xfId="42" applyNumberFormat="1" applyFont="1" applyFill="1" applyBorder="1" applyAlignment="1" applyProtection="1">
      <alignment vertical="center"/>
      <protection/>
    </xf>
    <xf numFmtId="4" fontId="5" fillId="34" borderId="0" xfId="42" applyNumberFormat="1" applyFont="1" applyFill="1" applyBorder="1" applyAlignment="1" applyProtection="1">
      <alignment horizontal="left" vertical="center"/>
      <protection/>
    </xf>
    <xf numFmtId="197" fontId="12" fillId="34" borderId="15" xfId="42" applyNumberFormat="1" applyFont="1" applyFill="1" applyBorder="1" applyAlignment="1" applyProtection="1">
      <alignment horizontal="left" vertical="center" wrapText="1"/>
      <protection/>
    </xf>
    <xf numFmtId="194" fontId="12" fillId="34" borderId="13" xfId="42" applyNumberFormat="1" applyFont="1" applyFill="1" applyBorder="1" applyAlignment="1" applyProtection="1">
      <alignment horizontal="left" vertical="center" wrapText="1"/>
      <protection/>
    </xf>
    <xf numFmtId="192" fontId="19" fillId="0" borderId="20" xfId="42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>
      <alignment vertical="center" wrapText="1"/>
    </xf>
    <xf numFmtId="191" fontId="18" fillId="2" borderId="11" xfId="42" applyNumberFormat="1" applyFont="1" applyFill="1" applyBorder="1" applyAlignment="1" applyProtection="1">
      <alignment horizontal="left" vertical="center"/>
      <protection/>
    </xf>
    <xf numFmtId="4" fontId="21" fillId="2" borderId="13" xfId="0" applyNumberFormat="1" applyFont="1" applyFill="1" applyBorder="1" applyAlignment="1">
      <alignment vertical="center" wrapText="1"/>
    </xf>
    <xf numFmtId="194" fontId="19" fillId="0" borderId="20" xfId="42" applyNumberFormat="1" applyFont="1" applyFill="1" applyBorder="1" applyAlignment="1" applyProtection="1">
      <alignment horizontal="left" vertical="center"/>
      <protection/>
    </xf>
    <xf numFmtId="194" fontId="12" fillId="34" borderId="23" xfId="42" applyNumberFormat="1" applyFont="1" applyFill="1" applyBorder="1" applyAlignment="1" applyProtection="1">
      <alignment horizontal="left" vertical="center" wrapText="1"/>
      <protection/>
    </xf>
    <xf numFmtId="194" fontId="12" fillId="34" borderId="16" xfId="42" applyNumberFormat="1" applyFont="1" applyFill="1" applyBorder="1" applyAlignment="1" applyProtection="1">
      <alignment horizontal="left" vertical="center" wrapText="1"/>
      <protection/>
    </xf>
    <xf numFmtId="192" fontId="5" fillId="0" borderId="16" xfId="42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Border="1" applyAlignment="1">
      <alignment vertical="center"/>
    </xf>
    <xf numFmtId="4" fontId="21" fillId="41" borderId="16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 wrapText="1"/>
    </xf>
    <xf numFmtId="192" fontId="5" fillId="0" borderId="11" xfId="42" applyNumberFormat="1" applyFont="1" applyFill="1" applyBorder="1" applyAlignment="1" applyProtection="1">
      <alignment horizontal="left" vertical="center" wrapText="1"/>
      <protection/>
    </xf>
    <xf numFmtId="194" fontId="2" fillId="34" borderId="11" xfId="42" applyNumberFormat="1" applyFont="1" applyFill="1" applyBorder="1" applyAlignment="1" applyProtection="1">
      <alignment horizontal="left" vertical="center" wrapText="1"/>
      <protection/>
    </xf>
    <xf numFmtId="197" fontId="2" fillId="34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1" xfId="0" applyNumberFormat="1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95" fontId="21" fillId="38" borderId="11" xfId="42" applyNumberFormat="1" applyFont="1" applyFill="1" applyBorder="1" applyAlignment="1" applyProtection="1">
      <alignment horizontal="left" vertical="center"/>
      <protection/>
    </xf>
    <xf numFmtId="4" fontId="21" fillId="40" borderId="24" xfId="42" applyNumberFormat="1" applyFont="1" applyFill="1" applyBorder="1" applyAlignment="1" applyProtection="1">
      <alignment vertical="center"/>
      <protection/>
    </xf>
    <xf numFmtId="4" fontId="21" fillId="40" borderId="24" xfId="42" applyNumberFormat="1" applyFont="1" applyFill="1" applyBorder="1" applyAlignment="1" applyProtection="1">
      <alignment horizontal="right" vertical="center" wrapText="1"/>
      <protection/>
    </xf>
    <xf numFmtId="1" fontId="12" fillId="33" borderId="15" xfId="42" applyNumberFormat="1" applyFont="1" applyFill="1" applyBorder="1" applyAlignment="1" applyProtection="1">
      <alignment horizontal="center" vertical="center"/>
      <protection/>
    </xf>
    <xf numFmtId="1" fontId="12" fillId="33" borderId="15" xfId="42" applyNumberFormat="1" applyFont="1" applyFill="1" applyBorder="1" applyAlignment="1" applyProtection="1">
      <alignment horizontal="left" vertical="center"/>
      <protection/>
    </xf>
    <xf numFmtId="4" fontId="2" fillId="35" borderId="15" xfId="0" applyNumberFormat="1" applyFont="1" applyFill="1" applyBorder="1" applyAlignment="1">
      <alignment vertical="center"/>
    </xf>
    <xf numFmtId="1" fontId="17" fillId="33" borderId="17" xfId="42" applyNumberFormat="1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vertical="center"/>
    </xf>
    <xf numFmtId="0" fontId="11" fillId="37" borderId="26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" fontId="21" fillId="10" borderId="11" xfId="0" applyNumberFormat="1" applyFont="1" applyFill="1" applyBorder="1" applyAlignment="1">
      <alignment vertical="center" wrapText="1"/>
    </xf>
    <xf numFmtId="191" fontId="18" fillId="42" borderId="11" xfId="42" applyNumberFormat="1" applyFont="1" applyFill="1" applyBorder="1" applyAlignment="1" applyProtection="1">
      <alignment horizontal="left" vertical="center"/>
      <protection/>
    </xf>
    <xf numFmtId="4" fontId="21" fillId="42" borderId="11" xfId="0" applyNumberFormat="1" applyFont="1" applyFill="1" applyBorder="1" applyAlignment="1">
      <alignment vertical="center" wrapText="1"/>
    </xf>
    <xf numFmtId="191" fontId="18" fillId="42" borderId="13" xfId="42" applyNumberFormat="1" applyFont="1" applyFill="1" applyBorder="1" applyAlignment="1" applyProtection="1">
      <alignment horizontal="left" vertical="center"/>
      <protection/>
    </xf>
    <xf numFmtId="4" fontId="21" fillId="42" borderId="13" xfId="0" applyNumberFormat="1" applyFont="1" applyFill="1" applyBorder="1" applyAlignment="1">
      <alignment vertical="center" wrapText="1"/>
    </xf>
    <xf numFmtId="4" fontId="21" fillId="42" borderId="16" xfId="0" applyNumberFormat="1" applyFont="1" applyFill="1" applyBorder="1" applyAlignment="1">
      <alignment vertical="center" wrapText="1"/>
    </xf>
    <xf numFmtId="4" fontId="21" fillId="42" borderId="14" xfId="0" applyNumberFormat="1" applyFont="1" applyFill="1" applyBorder="1" applyAlignment="1">
      <alignment vertical="center" wrapText="1"/>
    </xf>
    <xf numFmtId="191" fontId="21" fillId="42" borderId="11" xfId="42" applyNumberFormat="1" applyFont="1" applyFill="1" applyBorder="1" applyAlignment="1" applyProtection="1">
      <alignment horizontal="left" vertical="center"/>
      <protection/>
    </xf>
    <xf numFmtId="4" fontId="21" fillId="42" borderId="13" xfId="0" applyNumberFormat="1" applyFont="1" applyFill="1" applyBorder="1" applyAlignment="1">
      <alignment vertical="center" wrapText="1"/>
    </xf>
    <xf numFmtId="4" fontId="21" fillId="43" borderId="13" xfId="0" applyNumberFormat="1" applyFont="1" applyFill="1" applyBorder="1" applyAlignment="1">
      <alignment vertical="center" wrapText="1"/>
    </xf>
    <xf numFmtId="4" fontId="21" fillId="43" borderId="11" xfId="0" applyNumberFormat="1" applyFont="1" applyFill="1" applyBorder="1" applyAlignment="1">
      <alignment vertical="center" wrapText="1"/>
    </xf>
    <xf numFmtId="4" fontId="21" fillId="44" borderId="13" xfId="0" applyNumberFormat="1" applyFont="1" applyFill="1" applyBorder="1" applyAlignment="1">
      <alignment vertical="center" wrapText="1"/>
    </xf>
    <xf numFmtId="4" fontId="21" fillId="44" borderId="11" xfId="0" applyNumberFormat="1" applyFont="1" applyFill="1" applyBorder="1" applyAlignment="1">
      <alignment vertical="center" wrapText="1"/>
    </xf>
    <xf numFmtId="191" fontId="18" fillId="34" borderId="11" xfId="42" applyNumberFormat="1" applyFont="1" applyFill="1" applyBorder="1" applyAlignment="1" applyProtection="1">
      <alignment horizontal="left" vertical="center"/>
      <protection/>
    </xf>
    <xf numFmtId="191" fontId="18" fillId="2" borderId="20" xfId="42" applyNumberFormat="1" applyFont="1" applyFill="1" applyBorder="1" applyAlignment="1" applyProtection="1">
      <alignment horizontal="left" vertical="center"/>
      <protection/>
    </xf>
    <xf numFmtId="4" fontId="21" fillId="2" borderId="18" xfId="0" applyNumberFormat="1" applyFont="1" applyFill="1" applyBorder="1" applyAlignment="1">
      <alignment vertical="center" wrapText="1"/>
    </xf>
    <xf numFmtId="199" fontId="12" fillId="34" borderId="23" xfId="42" applyNumberFormat="1" applyFont="1" applyFill="1" applyBorder="1" applyAlignment="1" applyProtection="1">
      <alignment horizontal="left" vertical="center"/>
      <protection/>
    </xf>
    <xf numFmtId="192" fontId="19" fillId="33" borderId="13" xfId="42" applyNumberFormat="1" applyFont="1" applyFill="1" applyBorder="1" applyAlignment="1" applyProtection="1">
      <alignment horizontal="left" vertical="center" wrapText="1"/>
      <protection/>
    </xf>
    <xf numFmtId="192" fontId="18" fillId="2" borderId="27" xfId="42" applyNumberFormat="1" applyFont="1" applyFill="1" applyBorder="1" applyAlignment="1" applyProtection="1">
      <alignment horizontal="left" vertical="center"/>
      <protection/>
    </xf>
    <xf numFmtId="192" fontId="19" fillId="34" borderId="23" xfId="42" applyNumberFormat="1" applyFont="1" applyFill="1" applyBorder="1" applyAlignment="1" applyProtection="1">
      <alignment horizontal="left" vertical="top"/>
      <protection/>
    </xf>
    <xf numFmtId="192" fontId="18" fillId="2" borderId="28" xfId="42" applyNumberFormat="1" applyFont="1" applyFill="1" applyBorder="1" applyAlignment="1" applyProtection="1">
      <alignment horizontal="left" vertical="center"/>
      <protection/>
    </xf>
    <xf numFmtId="1" fontId="18" fillId="45" borderId="16" xfId="42" applyNumberFormat="1" applyFont="1" applyFill="1" applyBorder="1" applyAlignment="1" applyProtection="1">
      <alignment horizontal="left" vertical="center"/>
      <protection/>
    </xf>
    <xf numFmtId="4" fontId="21" fillId="45" borderId="16" xfId="0" applyNumberFormat="1" applyFont="1" applyFill="1" applyBorder="1" applyAlignment="1">
      <alignment horizontal="right" vertical="center"/>
    </xf>
    <xf numFmtId="191" fontId="18" fillId="19" borderId="11" xfId="42" applyNumberFormat="1" applyFont="1" applyFill="1" applyBorder="1" applyAlignment="1" applyProtection="1">
      <alignment horizontal="left" vertical="center"/>
      <protection/>
    </xf>
    <xf numFmtId="4" fontId="21" fillId="19" borderId="13" xfId="0" applyNumberFormat="1" applyFont="1" applyFill="1" applyBorder="1" applyAlignment="1">
      <alignment vertical="center" wrapText="1"/>
    </xf>
    <xf numFmtId="195" fontId="10" fillId="46" borderId="11" xfId="42" applyNumberFormat="1" applyFont="1" applyFill="1" applyBorder="1" applyAlignment="1" applyProtection="1">
      <alignment horizontal="left" vertical="center"/>
      <protection/>
    </xf>
    <xf numFmtId="4" fontId="21" fillId="46" borderId="13" xfId="0" applyNumberFormat="1" applyFont="1" applyFill="1" applyBorder="1" applyAlignment="1">
      <alignment vertical="center" wrapText="1"/>
    </xf>
    <xf numFmtId="191" fontId="18" fillId="46" borderId="11" xfId="42" applyNumberFormat="1" applyFont="1" applyFill="1" applyBorder="1" applyAlignment="1" applyProtection="1">
      <alignment horizontal="left" vertical="center"/>
      <protection/>
    </xf>
    <xf numFmtId="191" fontId="18" fillId="46" borderId="23" xfId="42" applyNumberFormat="1" applyFont="1" applyFill="1" applyBorder="1" applyAlignment="1" applyProtection="1">
      <alignment horizontal="left" vertical="center"/>
      <protection/>
    </xf>
    <xf numFmtId="4" fontId="21" fillId="46" borderId="15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96" fontId="18" fillId="47" borderId="11" xfId="42" applyNumberFormat="1" applyFont="1" applyFill="1" applyBorder="1" applyAlignment="1" applyProtection="1">
      <alignment horizontal="left" vertical="center"/>
      <protection/>
    </xf>
    <xf numFmtId="4" fontId="21" fillId="47" borderId="11" xfId="0" applyNumberFormat="1" applyFont="1" applyFill="1" applyBorder="1" applyAlignment="1">
      <alignment vertical="center" wrapText="1"/>
    </xf>
    <xf numFmtId="191" fontId="18" fillId="12" borderId="11" xfId="42" applyNumberFormat="1" applyFont="1" applyFill="1" applyBorder="1" applyAlignment="1" applyProtection="1">
      <alignment horizontal="left" vertical="center"/>
      <protection/>
    </xf>
    <xf numFmtId="4" fontId="21" fillId="12" borderId="13" xfId="0" applyNumberFormat="1" applyFont="1" applyFill="1" applyBorder="1" applyAlignment="1">
      <alignment vertical="center" wrapText="1"/>
    </xf>
    <xf numFmtId="4" fontId="21" fillId="12" borderId="11" xfId="0" applyNumberFormat="1" applyFont="1" applyFill="1" applyBorder="1" applyAlignment="1">
      <alignment vertical="center" wrapText="1"/>
    </xf>
    <xf numFmtId="4" fontId="21" fillId="48" borderId="13" xfId="0" applyNumberFormat="1" applyFont="1" applyFill="1" applyBorder="1" applyAlignment="1">
      <alignment vertical="center" wrapText="1"/>
    </xf>
    <xf numFmtId="195" fontId="18" fillId="49" borderId="11" xfId="42" applyNumberFormat="1" applyFont="1" applyFill="1" applyBorder="1" applyAlignment="1" applyProtection="1">
      <alignment horizontal="left" vertical="center"/>
      <protection/>
    </xf>
    <xf numFmtId="4" fontId="21" fillId="49" borderId="13" xfId="0" applyNumberFormat="1" applyFont="1" applyFill="1" applyBorder="1" applyAlignment="1">
      <alignment vertical="center" wrapText="1"/>
    </xf>
    <xf numFmtId="4" fontId="21" fillId="50" borderId="13" xfId="0" applyNumberFormat="1" applyFont="1" applyFill="1" applyBorder="1" applyAlignment="1">
      <alignment vertical="center" wrapText="1"/>
    </xf>
    <xf numFmtId="191" fontId="21" fillId="12" borderId="11" xfId="42" applyNumberFormat="1" applyFont="1" applyFill="1" applyBorder="1" applyAlignment="1" applyProtection="1">
      <alignment horizontal="left" vertical="center"/>
      <protection/>
    </xf>
    <xf numFmtId="191" fontId="18" fillId="48" borderId="11" xfId="42" applyNumberFormat="1" applyFont="1" applyFill="1" applyBorder="1" applyAlignment="1" applyProtection="1">
      <alignment horizontal="left" vertical="center"/>
      <protection/>
    </xf>
    <xf numFmtId="4" fontId="21" fillId="12" borderId="16" xfId="0" applyNumberFormat="1" applyFont="1" applyFill="1" applyBorder="1" applyAlignment="1">
      <alignment vertical="center" wrapText="1"/>
    </xf>
    <xf numFmtId="4" fontId="21" fillId="12" borderId="18" xfId="0" applyNumberFormat="1" applyFont="1" applyFill="1" applyBorder="1" applyAlignment="1">
      <alignment vertical="center" wrapText="1"/>
    </xf>
    <xf numFmtId="4" fontId="21" fillId="48" borderId="29" xfId="0" applyNumberFormat="1" applyFont="1" applyFill="1" applyBorder="1" applyAlignment="1">
      <alignment vertical="center" wrapText="1"/>
    </xf>
    <xf numFmtId="4" fontId="21" fillId="48" borderId="21" xfId="0" applyNumberFormat="1" applyFont="1" applyFill="1" applyBorder="1" applyAlignment="1">
      <alignment vertical="center" wrapText="1"/>
    </xf>
    <xf numFmtId="4" fontId="21" fillId="48" borderId="15" xfId="0" applyNumberFormat="1" applyFont="1" applyFill="1" applyBorder="1" applyAlignment="1">
      <alignment vertical="center" wrapText="1"/>
    </xf>
    <xf numFmtId="4" fontId="21" fillId="48" borderId="16" xfId="0" applyNumberFormat="1" applyFont="1" applyFill="1" applyBorder="1" applyAlignment="1">
      <alignment vertical="center" wrapText="1"/>
    </xf>
    <xf numFmtId="4" fontId="21" fillId="51" borderId="16" xfId="0" applyNumberFormat="1" applyFont="1" applyFill="1" applyBorder="1" applyAlignment="1">
      <alignment vertical="center"/>
    </xf>
    <xf numFmtId="1" fontId="17" fillId="33" borderId="10" xfId="42" applyNumberFormat="1" applyFont="1" applyFill="1" applyBorder="1" applyAlignment="1" applyProtection="1">
      <alignment horizontal="center" vertical="center" wrapText="1"/>
      <protection/>
    </xf>
    <xf numFmtId="2" fontId="2" fillId="37" borderId="10" xfId="0" applyNumberFormat="1" applyFont="1" applyFill="1" applyBorder="1" applyAlignment="1">
      <alignment horizontal="center" vertical="center"/>
    </xf>
    <xf numFmtId="191" fontId="18" fillId="12" borderId="16" xfId="42" applyNumberFormat="1" applyFont="1" applyFill="1" applyBorder="1" applyAlignment="1" applyProtection="1">
      <alignment horizontal="left" vertical="center"/>
      <protection/>
    </xf>
    <xf numFmtId="4" fontId="21" fillId="48" borderId="30" xfId="0" applyNumberFormat="1" applyFont="1" applyFill="1" applyBorder="1" applyAlignment="1">
      <alignment vertical="center" wrapText="1"/>
    </xf>
    <xf numFmtId="4" fontId="21" fillId="48" borderId="31" xfId="0" applyNumberFormat="1" applyFont="1" applyFill="1" applyBorder="1" applyAlignment="1">
      <alignment vertical="center" wrapText="1"/>
    </xf>
    <xf numFmtId="194" fontId="19" fillId="0" borderId="16" xfId="42" applyNumberFormat="1" applyFont="1" applyFill="1" applyBorder="1" applyAlignment="1" applyProtection="1">
      <alignment horizontal="left" vertical="center"/>
      <protection/>
    </xf>
    <xf numFmtId="192" fontId="19" fillId="0" borderId="16" xfId="42" applyNumberFormat="1" applyFont="1" applyFill="1" applyBorder="1" applyAlignment="1" applyProtection="1">
      <alignment horizontal="left" vertical="center" wrapText="1"/>
      <protection/>
    </xf>
    <xf numFmtId="0" fontId="2" fillId="0" borderId="32" xfId="0" applyFont="1" applyBorder="1" applyAlignment="1">
      <alignment vertical="center"/>
    </xf>
    <xf numFmtId="191" fontId="18" fillId="12" borderId="13" xfId="42" applyNumberFormat="1" applyFont="1" applyFill="1" applyBorder="1" applyAlignment="1" applyProtection="1">
      <alignment horizontal="left" vertical="center"/>
      <protection/>
    </xf>
    <xf numFmtId="195" fontId="18" fillId="12" borderId="11" xfId="42" applyNumberFormat="1" applyFont="1" applyFill="1" applyBorder="1" applyAlignment="1" applyProtection="1">
      <alignment horizontal="left" vertical="center"/>
      <protection/>
    </xf>
    <xf numFmtId="4" fontId="21" fillId="12" borderId="13" xfId="42" applyNumberFormat="1" applyFont="1" applyFill="1" applyBorder="1" applyAlignment="1" applyProtection="1">
      <alignment vertical="center" wrapText="1"/>
      <protection/>
    </xf>
    <xf numFmtId="4" fontId="21" fillId="48" borderId="13" xfId="0" applyNumberFormat="1" applyFont="1" applyFill="1" applyBorder="1" applyAlignment="1">
      <alignment vertical="center" wrapText="1"/>
    </xf>
    <xf numFmtId="191" fontId="21" fillId="12" borderId="11" xfId="42" applyNumberFormat="1" applyFont="1" applyFill="1" applyBorder="1" applyAlignment="1" applyProtection="1">
      <alignment horizontal="left" vertical="center"/>
      <protection/>
    </xf>
    <xf numFmtId="4" fontId="21" fillId="47" borderId="13" xfId="0" applyNumberFormat="1" applyFont="1" applyFill="1" applyBorder="1" applyAlignment="1">
      <alignment vertical="center" wrapText="1"/>
    </xf>
    <xf numFmtId="191" fontId="21" fillId="13" borderId="11" xfId="42" applyNumberFormat="1" applyFont="1" applyFill="1" applyBorder="1" applyAlignment="1" applyProtection="1">
      <alignment horizontal="left" vertical="center"/>
      <protection/>
    </xf>
    <xf numFmtId="4" fontId="21" fillId="52" borderId="13" xfId="0" applyNumberFormat="1" applyFont="1" applyFill="1" applyBorder="1" applyAlignment="1">
      <alignment vertical="center" wrapText="1"/>
    </xf>
    <xf numFmtId="195" fontId="11" fillId="53" borderId="11" xfId="42" applyNumberFormat="1" applyFont="1" applyFill="1" applyBorder="1" applyAlignment="1" applyProtection="1">
      <alignment horizontal="left" vertical="center"/>
      <protection/>
    </xf>
    <xf numFmtId="4" fontId="21" fillId="53" borderId="13" xfId="0" applyNumberFormat="1" applyFont="1" applyFill="1" applyBorder="1" applyAlignment="1">
      <alignment vertical="center" wrapText="1"/>
    </xf>
    <xf numFmtId="195" fontId="21" fillId="47" borderId="11" xfId="42" applyNumberFormat="1" applyFont="1" applyFill="1" applyBorder="1" applyAlignment="1" applyProtection="1">
      <alignment horizontal="left" vertical="center"/>
      <protection/>
    </xf>
    <xf numFmtId="191" fontId="21" fillId="54" borderId="11" xfId="42" applyNumberFormat="1" applyFont="1" applyFill="1" applyBorder="1" applyAlignment="1" applyProtection="1">
      <alignment horizontal="left" vertical="center"/>
      <protection/>
    </xf>
    <xf numFmtId="4" fontId="21" fillId="54" borderId="13" xfId="0" applyNumberFormat="1" applyFont="1" applyFill="1" applyBorder="1" applyAlignment="1">
      <alignment vertical="center" wrapText="1"/>
    </xf>
    <xf numFmtId="194" fontId="5" fillId="34" borderId="20" xfId="42" applyNumberFormat="1" applyFont="1" applyFill="1" applyBorder="1" applyAlignment="1" applyProtection="1">
      <alignment horizontal="left" vertical="center" wrapText="1"/>
      <protection/>
    </xf>
    <xf numFmtId="191" fontId="21" fillId="55" borderId="11" xfId="42" applyNumberFormat="1" applyFont="1" applyFill="1" applyBorder="1" applyAlignment="1" applyProtection="1">
      <alignment horizontal="left" vertical="center"/>
      <protection/>
    </xf>
    <xf numFmtId="4" fontId="21" fillId="55" borderId="13" xfId="0" applyNumberFormat="1" applyFont="1" applyFill="1" applyBorder="1" applyAlignment="1">
      <alignment vertical="center" wrapText="1"/>
    </xf>
    <xf numFmtId="4" fontId="21" fillId="56" borderId="13" xfId="0" applyNumberFormat="1" applyFont="1" applyFill="1" applyBorder="1" applyAlignment="1">
      <alignment vertical="center" wrapText="1"/>
    </xf>
    <xf numFmtId="191" fontId="21" fillId="2" borderId="11" xfId="42" applyNumberFormat="1" applyFont="1" applyFill="1" applyBorder="1" applyAlignment="1" applyProtection="1">
      <alignment horizontal="left" vertical="center"/>
      <protection/>
    </xf>
    <xf numFmtId="4" fontId="21" fillId="57" borderId="13" xfId="0" applyNumberFormat="1" applyFont="1" applyFill="1" applyBorder="1" applyAlignment="1">
      <alignment vertical="center" wrapText="1"/>
    </xf>
    <xf numFmtId="191" fontId="21" fillId="8" borderId="11" xfId="42" applyNumberFormat="1" applyFont="1" applyFill="1" applyBorder="1" applyAlignment="1" applyProtection="1">
      <alignment horizontal="left" vertical="center"/>
      <protection/>
    </xf>
    <xf numFmtId="4" fontId="21" fillId="8" borderId="13" xfId="0" applyNumberFormat="1" applyFont="1" applyFill="1" applyBorder="1" applyAlignment="1">
      <alignment vertical="center" wrapText="1"/>
    </xf>
    <xf numFmtId="196" fontId="21" fillId="47" borderId="11" xfId="42" applyNumberFormat="1" applyFont="1" applyFill="1" applyBorder="1" applyAlignment="1" applyProtection="1">
      <alignment horizontal="left" vertical="center"/>
      <protection/>
    </xf>
    <xf numFmtId="198" fontId="18" fillId="58" borderId="12" xfId="42" applyNumberFormat="1" applyFont="1" applyFill="1" applyBorder="1" applyAlignment="1" applyProtection="1">
      <alignment horizontal="left" vertical="center"/>
      <protection/>
    </xf>
    <xf numFmtId="4" fontId="21" fillId="58" borderId="12" xfId="42" applyNumberFormat="1" applyFont="1" applyFill="1" applyBorder="1" applyAlignment="1" applyProtection="1">
      <alignment horizontal="right" vertical="center" wrapText="1"/>
      <protection/>
    </xf>
    <xf numFmtId="1" fontId="2" fillId="33" borderId="17" xfId="42" applyNumberFormat="1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>
      <alignment horizontal="center" vertical="center"/>
    </xf>
    <xf numFmtId="192" fontId="19" fillId="0" borderId="13" xfId="42" applyNumberFormat="1" applyFont="1" applyFill="1" applyBorder="1" applyAlignment="1" applyProtection="1">
      <alignment horizontal="left" vertical="center"/>
      <protection/>
    </xf>
    <xf numFmtId="0" fontId="12" fillId="0" borderId="13" xfId="42" applyNumberFormat="1" applyFont="1" applyFill="1" applyBorder="1" applyAlignment="1" applyProtection="1">
      <alignment horizontal="left" vertical="center"/>
      <protection/>
    </xf>
    <xf numFmtId="192" fontId="18" fillId="59" borderId="28" xfId="42" applyNumberFormat="1" applyFont="1" applyFill="1" applyBorder="1" applyAlignment="1" applyProtection="1">
      <alignment horizontal="left" vertical="center"/>
      <protection/>
    </xf>
    <xf numFmtId="192" fontId="18" fillId="59" borderId="27" xfId="42" applyNumberFormat="1" applyFont="1" applyFill="1" applyBorder="1" applyAlignment="1" applyProtection="1">
      <alignment horizontal="left" vertical="center"/>
      <protection/>
    </xf>
    <xf numFmtId="4" fontId="21" fillId="59" borderId="18" xfId="0" applyNumberFormat="1" applyFont="1" applyFill="1" applyBorder="1" applyAlignment="1">
      <alignment vertical="center" wrapText="1"/>
    </xf>
    <xf numFmtId="4" fontId="21" fillId="59" borderId="13" xfId="0" applyNumberFormat="1" applyFont="1" applyFill="1" applyBorder="1" applyAlignment="1">
      <alignment vertical="center" wrapText="1"/>
    </xf>
    <xf numFmtId="0" fontId="12" fillId="0" borderId="15" xfId="42" applyNumberFormat="1" applyFont="1" applyFill="1" applyBorder="1" applyAlignment="1" applyProtection="1">
      <alignment horizontal="left" vertical="center"/>
      <protection/>
    </xf>
    <xf numFmtId="192" fontId="19" fillId="0" borderId="15" xfId="42" applyNumberFormat="1" applyFont="1" applyFill="1" applyBorder="1" applyAlignment="1" applyProtection="1">
      <alignment horizontal="left" vertical="center"/>
      <protection/>
    </xf>
    <xf numFmtId="191" fontId="18" fillId="60" borderId="11" xfId="42" applyNumberFormat="1" applyFont="1" applyFill="1" applyBorder="1" applyAlignment="1" applyProtection="1">
      <alignment horizontal="left" vertical="center"/>
      <protection/>
    </xf>
    <xf numFmtId="4" fontId="21" fillId="61" borderId="11" xfId="0" applyNumberFormat="1" applyFont="1" applyFill="1" applyBorder="1" applyAlignment="1">
      <alignment vertical="center" wrapText="1"/>
    </xf>
    <xf numFmtId="191" fontId="18" fillId="60" borderId="20" xfId="42" applyNumberFormat="1" applyFont="1" applyFill="1" applyBorder="1" applyAlignment="1" applyProtection="1">
      <alignment horizontal="left" vertical="center"/>
      <protection/>
    </xf>
    <xf numFmtId="0" fontId="18" fillId="60" borderId="28" xfId="42" applyNumberFormat="1" applyFont="1" applyFill="1" applyBorder="1" applyAlignment="1" applyProtection="1">
      <alignment horizontal="left" vertical="center"/>
      <protection/>
    </xf>
    <xf numFmtId="192" fontId="18" fillId="60" borderId="27" xfId="42" applyNumberFormat="1" applyFont="1" applyFill="1" applyBorder="1" applyAlignment="1" applyProtection="1">
      <alignment horizontal="left" vertical="center"/>
      <protection/>
    </xf>
    <xf numFmtId="4" fontId="21" fillId="60" borderId="18" xfId="0" applyNumberFormat="1" applyFont="1" applyFill="1" applyBorder="1" applyAlignment="1">
      <alignment vertical="center" wrapText="1"/>
    </xf>
    <xf numFmtId="4" fontId="21" fillId="60" borderId="13" xfId="0" applyNumberFormat="1" applyFont="1" applyFill="1" applyBorder="1" applyAlignment="1">
      <alignment vertical="center" wrapText="1"/>
    </xf>
    <xf numFmtId="4" fontId="21" fillId="61" borderId="13" xfId="0" applyNumberFormat="1" applyFont="1" applyFill="1" applyBorder="1" applyAlignment="1">
      <alignment vertical="center" wrapText="1"/>
    </xf>
    <xf numFmtId="1" fontId="5" fillId="33" borderId="33" xfId="42" applyNumberFormat="1" applyFont="1" applyFill="1" applyBorder="1" applyAlignment="1" applyProtection="1">
      <alignment horizontal="left" vertical="center" wrapText="1"/>
      <protection/>
    </xf>
    <xf numFmtId="193" fontId="12" fillId="0" borderId="13" xfId="42" applyNumberFormat="1" applyFont="1" applyFill="1" applyBorder="1" applyAlignment="1" applyProtection="1">
      <alignment horizontal="left" vertical="center" wrapText="1"/>
      <protection/>
    </xf>
    <xf numFmtId="193" fontId="12" fillId="0" borderId="23" xfId="42" applyNumberFormat="1" applyFont="1" applyFill="1" applyBorder="1" applyAlignment="1" applyProtection="1">
      <alignment horizontal="left" vertical="center" wrapText="1"/>
      <protection/>
    </xf>
    <xf numFmtId="192" fontId="19" fillId="0" borderId="23" xfId="42" applyNumberFormat="1" applyFont="1" applyFill="1" applyBorder="1" applyAlignment="1" applyProtection="1">
      <alignment horizontal="left" vertical="center" wrapText="1"/>
      <protection/>
    </xf>
    <xf numFmtId="4" fontId="21" fillId="59" borderId="18" xfId="0" applyNumberFormat="1" applyFont="1" applyFill="1" applyBorder="1" applyAlignment="1">
      <alignment vertical="center" wrapText="1"/>
    </xf>
    <xf numFmtId="4" fontId="21" fillId="59" borderId="13" xfId="0" applyNumberFormat="1" applyFont="1" applyFill="1" applyBorder="1" applyAlignment="1">
      <alignment vertical="center" wrapText="1"/>
    </xf>
    <xf numFmtId="4" fontId="21" fillId="62" borderId="13" xfId="0" applyNumberFormat="1" applyFont="1" applyFill="1" applyBorder="1" applyAlignment="1">
      <alignment vertical="center" wrapText="1"/>
    </xf>
    <xf numFmtId="4" fontId="21" fillId="63" borderId="13" xfId="0" applyNumberFormat="1" applyFont="1" applyFill="1" applyBorder="1" applyAlignment="1">
      <alignment vertical="center" wrapText="1"/>
    </xf>
    <xf numFmtId="192" fontId="20" fillId="34" borderId="15" xfId="42" applyNumberFormat="1" applyFont="1" applyFill="1" applyBorder="1" applyAlignment="1" applyProtection="1">
      <alignment horizontal="left" vertical="center"/>
      <protection/>
    </xf>
    <xf numFmtId="192" fontId="5" fillId="34" borderId="15" xfId="42" applyNumberFormat="1" applyFont="1" applyFill="1" applyBorder="1" applyAlignment="1" applyProtection="1">
      <alignment vertical="center" wrapText="1"/>
      <protection/>
    </xf>
    <xf numFmtId="4" fontId="21" fillId="34" borderId="15" xfId="0" applyNumberFormat="1" applyFont="1" applyFill="1" applyBorder="1" applyAlignment="1">
      <alignment vertical="center" wrapText="1"/>
    </xf>
    <xf numFmtId="4" fontId="5" fillId="34" borderId="15" xfId="42" applyNumberFormat="1" applyFont="1" applyFill="1" applyBorder="1" applyAlignment="1" applyProtection="1">
      <alignment horizontal="left" vertical="center" wrapText="1"/>
      <protection/>
    </xf>
    <xf numFmtId="4" fontId="5" fillId="34" borderId="15" xfId="42" applyNumberFormat="1" applyFont="1" applyFill="1" applyBorder="1" applyAlignment="1" applyProtection="1">
      <alignment vertical="center" wrapText="1"/>
      <protection/>
    </xf>
    <xf numFmtId="198" fontId="18" fillId="58" borderId="10" xfId="42" applyNumberFormat="1" applyFont="1" applyFill="1" applyBorder="1" applyAlignment="1" applyProtection="1">
      <alignment horizontal="left" vertical="center"/>
      <protection/>
    </xf>
    <xf numFmtId="4" fontId="21" fillId="58" borderId="10" xfId="0" applyNumberFormat="1" applyFont="1" applyFill="1" applyBorder="1" applyAlignment="1">
      <alignment vertical="center" wrapText="1"/>
    </xf>
    <xf numFmtId="192" fontId="20" fillId="0" borderId="16" xfId="42" applyNumberFormat="1" applyFont="1" applyFill="1" applyBorder="1" applyAlignment="1" applyProtection="1">
      <alignment horizontal="left" vertical="center"/>
      <protection/>
    </xf>
    <xf numFmtId="4" fontId="21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6" xfId="42" applyNumberFormat="1" applyFont="1" applyFill="1" applyBorder="1" applyAlignment="1" applyProtection="1">
      <alignment horizontal="left" vertical="center" wrapText="1"/>
      <protection/>
    </xf>
    <xf numFmtId="4" fontId="5" fillId="0" borderId="16" xfId="42" applyNumberFormat="1" applyFont="1" applyFill="1" applyBorder="1" applyAlignment="1" applyProtection="1">
      <alignment vertical="center" wrapText="1"/>
      <protection/>
    </xf>
    <xf numFmtId="193" fontId="2" fillId="0" borderId="23" xfId="42" applyNumberFormat="1" applyFont="1" applyFill="1" applyBorder="1" applyAlignment="1" applyProtection="1">
      <alignment horizontal="left" vertical="center" wrapText="1"/>
      <protection/>
    </xf>
    <xf numFmtId="192" fontId="5" fillId="0" borderId="23" xfId="42" applyNumberFormat="1" applyFont="1" applyFill="1" applyBorder="1" applyAlignment="1" applyProtection="1">
      <alignment horizontal="left" vertical="center" wrapText="1"/>
      <protection/>
    </xf>
    <xf numFmtId="0" fontId="21" fillId="55" borderId="11" xfId="42" applyNumberFormat="1" applyFont="1" applyFill="1" applyBorder="1" applyAlignment="1" applyProtection="1">
      <alignment horizontal="left" vertical="center"/>
      <protection/>
    </xf>
    <xf numFmtId="4" fontId="21" fillId="55" borderId="13" xfId="0" applyNumberFormat="1" applyFont="1" applyFill="1" applyBorder="1" applyAlignment="1">
      <alignment vertical="center" wrapText="1"/>
    </xf>
    <xf numFmtId="4" fontId="21" fillId="55" borderId="11" xfId="0" applyNumberFormat="1" applyFont="1" applyFill="1" applyBorder="1" applyAlignment="1">
      <alignment vertical="center" wrapText="1"/>
    </xf>
    <xf numFmtId="0" fontId="21" fillId="55" borderId="20" xfId="42" applyNumberFormat="1" applyFont="1" applyFill="1" applyBorder="1" applyAlignment="1" applyProtection="1">
      <alignment horizontal="left" vertical="center"/>
      <protection/>
    </xf>
    <xf numFmtId="4" fontId="21" fillId="55" borderId="18" xfId="0" applyNumberFormat="1" applyFont="1" applyFill="1" applyBorder="1" applyAlignment="1">
      <alignment vertical="center" wrapText="1"/>
    </xf>
    <xf numFmtId="0" fontId="18" fillId="59" borderId="20" xfId="42" applyNumberFormat="1" applyFont="1" applyFill="1" applyBorder="1" applyAlignment="1" applyProtection="1">
      <alignment horizontal="left" vertical="center"/>
      <protection/>
    </xf>
    <xf numFmtId="0" fontId="18" fillId="59" borderId="20" xfId="42" applyNumberFormat="1" applyFont="1" applyFill="1" applyBorder="1" applyAlignment="1" applyProtection="1">
      <alignment horizontal="left" vertical="center"/>
      <protection/>
    </xf>
    <xf numFmtId="0" fontId="18" fillId="63" borderId="11" xfId="42" applyNumberFormat="1" applyFont="1" applyFill="1" applyBorder="1" applyAlignment="1" applyProtection="1">
      <alignment horizontal="left" vertical="center"/>
      <protection/>
    </xf>
    <xf numFmtId="0" fontId="18" fillId="64" borderId="11" xfId="42" applyNumberFormat="1" applyFont="1" applyFill="1" applyBorder="1" applyAlignment="1" applyProtection="1">
      <alignment horizontal="left" vertical="center"/>
      <protection/>
    </xf>
    <xf numFmtId="192" fontId="18" fillId="64" borderId="11" xfId="42" applyNumberFormat="1" applyFont="1" applyFill="1" applyBorder="1" applyAlignment="1" applyProtection="1">
      <alignment horizontal="left" vertical="center" wrapText="1"/>
      <protection/>
    </xf>
    <xf numFmtId="4" fontId="21" fillId="64" borderId="13" xfId="0" applyNumberFormat="1" applyFont="1" applyFill="1" applyBorder="1" applyAlignment="1">
      <alignment vertical="center" wrapText="1"/>
    </xf>
    <xf numFmtId="191" fontId="18" fillId="64" borderId="11" xfId="42" applyNumberFormat="1" applyFont="1" applyFill="1" applyBorder="1" applyAlignment="1" applyProtection="1">
      <alignment horizontal="left" vertical="center"/>
      <protection/>
    </xf>
    <xf numFmtId="192" fontId="18" fillId="64" borderId="11" xfId="42" applyNumberFormat="1" applyFont="1" applyFill="1" applyBorder="1" applyAlignment="1" applyProtection="1">
      <alignment horizontal="left" vertical="center" wrapText="1"/>
      <protection/>
    </xf>
    <xf numFmtId="4" fontId="21" fillId="64" borderId="11" xfId="0" applyNumberFormat="1" applyFont="1" applyFill="1" applyBorder="1" applyAlignment="1">
      <alignment vertical="center" wrapText="1"/>
    </xf>
    <xf numFmtId="191" fontId="18" fillId="43" borderId="11" xfId="42" applyNumberFormat="1" applyFont="1" applyFill="1" applyBorder="1" applyAlignment="1" applyProtection="1">
      <alignment horizontal="left" vertical="center"/>
      <protection/>
    </xf>
    <xf numFmtId="193" fontId="19" fillId="43" borderId="11" xfId="42" applyNumberFormat="1" applyFont="1" applyFill="1" applyBorder="1" applyAlignment="1" applyProtection="1">
      <alignment horizontal="left" vertical="center" wrapText="1"/>
      <protection/>
    </xf>
    <xf numFmtId="49" fontId="21" fillId="43" borderId="11" xfId="42" applyNumberFormat="1" applyFont="1" applyFill="1" applyBorder="1" applyAlignment="1" applyProtection="1">
      <alignment vertical="center" wrapText="1"/>
      <protection/>
    </xf>
    <xf numFmtId="4" fontId="74" fillId="43" borderId="13" xfId="0" applyNumberFormat="1" applyFont="1" applyFill="1" applyBorder="1" applyAlignment="1">
      <alignment vertical="center" wrapText="1"/>
    </xf>
    <xf numFmtId="191" fontId="18" fillId="64" borderId="11" xfId="42" applyNumberFormat="1" applyFont="1" applyFill="1" applyBorder="1" applyAlignment="1" applyProtection="1">
      <alignment horizontal="left" vertical="center"/>
      <protection/>
    </xf>
    <xf numFmtId="192" fontId="21" fillId="64" borderId="11" xfId="42" applyNumberFormat="1" applyFont="1" applyFill="1" applyBorder="1" applyAlignment="1" applyProtection="1">
      <alignment vertical="center" wrapText="1"/>
      <protection/>
    </xf>
    <xf numFmtId="4" fontId="21" fillId="64" borderId="11" xfId="0" applyNumberFormat="1" applyFont="1" applyFill="1" applyBorder="1" applyAlignment="1">
      <alignment vertical="center" wrapText="1"/>
    </xf>
    <xf numFmtId="0" fontId="18" fillId="64" borderId="11" xfId="42" applyNumberFormat="1" applyFont="1" applyFill="1" applyBorder="1" applyAlignment="1" applyProtection="1">
      <alignment horizontal="left" vertical="center"/>
      <protection/>
    </xf>
    <xf numFmtId="193" fontId="19" fillId="0" borderId="11" xfId="42" applyNumberFormat="1" applyFont="1" applyFill="1" applyBorder="1" applyAlignment="1" applyProtection="1">
      <alignment horizontal="left" vertical="center" wrapText="1"/>
      <protection/>
    </xf>
    <xf numFmtId="191" fontId="18" fillId="42" borderId="11" xfId="42" applyNumberFormat="1" applyFont="1" applyFill="1" applyBorder="1" applyAlignment="1" applyProtection="1">
      <alignment horizontal="left" vertical="center"/>
      <protection/>
    </xf>
    <xf numFmtId="192" fontId="18" fillId="42" borderId="11" xfId="42" applyNumberFormat="1" applyFont="1" applyFill="1" applyBorder="1" applyAlignment="1" applyProtection="1">
      <alignment horizontal="left" vertical="center" wrapText="1"/>
      <protection/>
    </xf>
    <xf numFmtId="192" fontId="21" fillId="42" borderId="11" xfId="42" applyNumberFormat="1" applyFont="1" applyFill="1" applyBorder="1" applyAlignment="1" applyProtection="1">
      <alignment vertical="center" wrapText="1"/>
      <protection/>
    </xf>
    <xf numFmtId="4" fontId="21" fillId="42" borderId="11" xfId="0" applyNumberFormat="1" applyFont="1" applyFill="1" applyBorder="1" applyAlignment="1">
      <alignment vertical="center" wrapText="1"/>
    </xf>
    <xf numFmtId="191" fontId="18" fillId="33" borderId="11" xfId="42" applyNumberFormat="1" applyFont="1" applyFill="1" applyBorder="1" applyAlignment="1" applyProtection="1">
      <alignment horizontal="left" vertical="center"/>
      <protection/>
    </xf>
    <xf numFmtId="0" fontId="19" fillId="33" borderId="11" xfId="42" applyNumberFormat="1" applyFont="1" applyFill="1" applyBorder="1" applyAlignment="1" applyProtection="1">
      <alignment horizontal="left" vertical="center" wrapText="1"/>
      <protection/>
    </xf>
    <xf numFmtId="49" fontId="5" fillId="33" borderId="11" xfId="42" applyNumberFormat="1" applyFont="1" applyFill="1" applyBorder="1" applyAlignment="1" applyProtection="1">
      <alignment vertical="center" wrapText="1"/>
      <protection/>
    </xf>
    <xf numFmtId="191" fontId="18" fillId="0" borderId="11" xfId="42" applyNumberFormat="1" applyFont="1" applyFill="1" applyBorder="1" applyAlignment="1" applyProtection="1">
      <alignment horizontal="left" vertical="center"/>
      <protection/>
    </xf>
    <xf numFmtId="0" fontId="19" fillId="0" borderId="11" xfId="42" applyNumberFormat="1" applyFont="1" applyFill="1" applyBorder="1" applyAlignment="1" applyProtection="1">
      <alignment horizontal="left" vertical="center" wrapText="1"/>
      <protection/>
    </xf>
    <xf numFmtId="192" fontId="5" fillId="0" borderId="11" xfId="42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1" fontId="5" fillId="35" borderId="15" xfId="42" applyNumberFormat="1" applyFont="1" applyFill="1" applyBorder="1" applyAlignment="1" applyProtection="1">
      <alignment horizontal="center" vertical="center"/>
      <protection/>
    </xf>
    <xf numFmtId="1" fontId="5" fillId="33" borderId="33" xfId="42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15" xfId="0" applyNumberFormat="1" applyFont="1" applyFill="1" applyBorder="1" applyAlignment="1">
      <alignment horizontal="center" vertical="center"/>
    </xf>
    <xf numFmtId="192" fontId="18" fillId="0" borderId="11" xfId="42" applyNumberFormat="1" applyFont="1" applyFill="1" applyBorder="1" applyAlignment="1" applyProtection="1">
      <alignment horizontal="left" vertical="center" wrapText="1"/>
      <protection/>
    </xf>
    <xf numFmtId="192" fontId="5" fillId="0" borderId="20" xfId="42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Border="1" applyAlignment="1">
      <alignment vertical="center" wrapText="1"/>
    </xf>
    <xf numFmtId="4" fontId="5" fillId="34" borderId="14" xfId="0" applyNumberFormat="1" applyFont="1" applyFill="1" applyBorder="1" applyAlignment="1">
      <alignment vertical="center" wrapText="1"/>
    </xf>
    <xf numFmtId="4" fontId="25" fillId="34" borderId="11" xfId="0" applyNumberFormat="1" applyFont="1" applyFill="1" applyBorder="1" applyAlignment="1">
      <alignment vertical="center" wrapText="1"/>
    </xf>
    <xf numFmtId="4" fontId="25" fillId="0" borderId="11" xfId="0" applyNumberFormat="1" applyFont="1" applyBorder="1" applyAlignment="1">
      <alignment vertical="center" wrapText="1"/>
    </xf>
    <xf numFmtId="193" fontId="19" fillId="33" borderId="11" xfId="42" applyNumberFormat="1" applyFont="1" applyFill="1" applyBorder="1" applyAlignment="1" applyProtection="1">
      <alignment horizontal="left" vertical="center" wrapText="1"/>
      <protection/>
    </xf>
    <xf numFmtId="4" fontId="21" fillId="33" borderId="11" xfId="0" applyNumberFormat="1" applyFont="1" applyFill="1" applyBorder="1" applyAlignment="1">
      <alignment vertical="center" wrapText="1"/>
    </xf>
    <xf numFmtId="4" fontId="75" fillId="33" borderId="11" xfId="0" applyNumberFormat="1" applyFont="1" applyFill="1" applyBorder="1" applyAlignment="1">
      <alignment vertical="center" wrapText="1"/>
    </xf>
    <xf numFmtId="4" fontId="73" fillId="33" borderId="11" xfId="0" applyNumberFormat="1" applyFont="1" applyFill="1" applyBorder="1" applyAlignment="1">
      <alignment vertical="center" wrapText="1"/>
    </xf>
    <xf numFmtId="193" fontId="5" fillId="0" borderId="11" xfId="42" applyNumberFormat="1" applyFont="1" applyFill="1" applyBorder="1" applyAlignment="1" applyProtection="1">
      <alignment horizontal="left" vertical="center" wrapText="1"/>
      <protection/>
    </xf>
    <xf numFmtId="191" fontId="18" fillId="65" borderId="11" xfId="42" applyNumberFormat="1" applyFont="1" applyFill="1" applyBorder="1" applyAlignment="1" applyProtection="1">
      <alignment horizontal="left" vertical="center"/>
      <protection/>
    </xf>
    <xf numFmtId="193" fontId="19" fillId="65" borderId="11" xfId="42" applyNumberFormat="1" applyFont="1" applyFill="1" applyBorder="1" applyAlignment="1" applyProtection="1">
      <alignment horizontal="left" vertical="center" wrapText="1"/>
      <protection/>
    </xf>
    <xf numFmtId="192" fontId="19" fillId="65" borderId="11" xfId="42" applyNumberFormat="1" applyFont="1" applyFill="1" applyBorder="1" applyAlignment="1" applyProtection="1">
      <alignment horizontal="left" vertical="center" wrapText="1"/>
      <protection/>
    </xf>
    <xf numFmtId="4" fontId="5" fillId="65" borderId="11" xfId="0" applyNumberFormat="1" applyFont="1" applyFill="1" applyBorder="1" applyAlignment="1">
      <alignment vertical="center" wrapText="1"/>
    </xf>
    <xf numFmtId="4" fontId="21" fillId="65" borderId="11" xfId="0" applyNumberFormat="1" applyFont="1" applyFill="1" applyBorder="1" applyAlignment="1">
      <alignment vertical="center" wrapText="1"/>
    </xf>
    <xf numFmtId="193" fontId="19" fillId="0" borderId="11" xfId="42" applyNumberFormat="1" applyFont="1" applyFill="1" applyBorder="1" applyAlignment="1" applyProtection="1">
      <alignment horizontal="left" vertical="center" wrapText="1"/>
      <protection/>
    </xf>
    <xf numFmtId="192" fontId="19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193" fontId="19" fillId="35" borderId="11" xfId="42" applyNumberFormat="1" applyFont="1" applyFill="1" applyBorder="1" applyAlignment="1" applyProtection="1">
      <alignment horizontal="left" vertical="center" wrapText="1"/>
      <protection/>
    </xf>
    <xf numFmtId="193" fontId="19" fillId="64" borderId="11" xfId="42" applyNumberFormat="1" applyFont="1" applyFill="1" applyBorder="1" applyAlignment="1" applyProtection="1">
      <alignment horizontal="left" vertical="center" wrapText="1"/>
      <protection/>
    </xf>
    <xf numFmtId="4" fontId="70" fillId="33" borderId="11" xfId="0" applyNumberFormat="1" applyFont="1" applyFill="1" applyBorder="1" applyAlignment="1">
      <alignment vertical="center" wrapText="1"/>
    </xf>
    <xf numFmtId="4" fontId="70" fillId="0" borderId="11" xfId="0" applyNumberFormat="1" applyFont="1" applyBorder="1" applyAlignment="1">
      <alignment vertical="center" wrapText="1"/>
    </xf>
    <xf numFmtId="193" fontId="19" fillId="33" borderId="13" xfId="42" applyNumberFormat="1" applyFont="1" applyFill="1" applyBorder="1" applyAlignment="1" applyProtection="1">
      <alignment horizontal="left" vertical="center"/>
      <protection/>
    </xf>
    <xf numFmtId="193" fontId="19" fillId="33" borderId="13" xfId="42" applyNumberFormat="1" applyFont="1" applyFill="1" applyBorder="1" applyAlignment="1" applyProtection="1">
      <alignment horizontal="left" vertical="center" wrapText="1"/>
      <protection/>
    </xf>
    <xf numFmtId="193" fontId="19" fillId="33" borderId="11" xfId="42" applyNumberFormat="1" applyFont="1" applyFill="1" applyBorder="1" applyAlignment="1" applyProtection="1">
      <alignment horizontal="left" vertical="center"/>
      <protection/>
    </xf>
    <xf numFmtId="4" fontId="5" fillId="33" borderId="23" xfId="0" applyNumberFormat="1" applyFont="1" applyFill="1" applyBorder="1" applyAlignment="1">
      <alignment vertical="center" wrapText="1"/>
    </xf>
    <xf numFmtId="4" fontId="21" fillId="64" borderId="16" xfId="0" applyNumberFormat="1" applyFont="1" applyFill="1" applyBorder="1" applyAlignment="1">
      <alignment vertical="center" wrapText="1"/>
    </xf>
    <xf numFmtId="4" fontId="21" fillId="64" borderId="14" xfId="0" applyNumberFormat="1" applyFont="1" applyFill="1" applyBorder="1" applyAlignment="1">
      <alignment vertical="center" wrapText="1"/>
    </xf>
    <xf numFmtId="4" fontId="70" fillId="0" borderId="16" xfId="0" applyNumberFormat="1" applyFont="1" applyFill="1" applyBorder="1" applyAlignment="1">
      <alignment vertical="center" wrapText="1"/>
    </xf>
    <xf numFmtId="4" fontId="70" fillId="0" borderId="14" xfId="0" applyNumberFormat="1" applyFont="1" applyFill="1" applyBorder="1" applyAlignment="1">
      <alignment vertical="center" wrapText="1"/>
    </xf>
    <xf numFmtId="4" fontId="70" fillId="0" borderId="11" xfId="0" applyNumberFormat="1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73" fillId="0" borderId="14" xfId="0" applyNumberFormat="1" applyFont="1" applyFill="1" applyBorder="1" applyAlignment="1">
      <alignment vertical="center" wrapText="1"/>
    </xf>
    <xf numFmtId="4" fontId="70" fillId="0" borderId="36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70" fillId="0" borderId="15" xfId="0" applyNumberFormat="1" applyFont="1" applyFill="1" applyBorder="1" applyAlignment="1">
      <alignment vertical="center" wrapText="1"/>
    </xf>
    <xf numFmtId="192" fontId="18" fillId="33" borderId="11" xfId="42" applyNumberFormat="1" applyFont="1" applyFill="1" applyBorder="1" applyAlignment="1" applyProtection="1">
      <alignment horizontal="left" vertical="center" wrapText="1"/>
      <protection/>
    </xf>
    <xf numFmtId="49" fontId="5" fillId="33" borderId="11" xfId="42" applyNumberFormat="1" applyFont="1" applyFill="1" applyBorder="1" applyAlignment="1" applyProtection="1">
      <alignment vertical="center" wrapText="1"/>
      <protection/>
    </xf>
    <xf numFmtId="194" fontId="19" fillId="65" borderId="11" xfId="42" applyNumberFormat="1" applyFont="1" applyFill="1" applyBorder="1" applyAlignment="1" applyProtection="1">
      <alignment horizontal="left" vertical="center" wrapText="1"/>
      <protection/>
    </xf>
    <xf numFmtId="4" fontId="5" fillId="65" borderId="13" xfId="0" applyNumberFormat="1" applyFont="1" applyFill="1" applyBorder="1" applyAlignment="1">
      <alignment vertical="center" wrapText="1"/>
    </xf>
    <xf numFmtId="194" fontId="19" fillId="33" borderId="11" xfId="42" applyNumberFormat="1" applyFont="1" applyFill="1" applyBorder="1" applyAlignment="1" applyProtection="1">
      <alignment horizontal="left" vertical="center" wrapText="1"/>
      <protection/>
    </xf>
    <xf numFmtId="192" fontId="19" fillId="33" borderId="11" xfId="42" applyNumberFormat="1" applyFont="1" applyFill="1" applyBorder="1" applyAlignment="1" applyProtection="1">
      <alignment horizontal="left" vertical="center" wrapText="1"/>
      <protection/>
    </xf>
    <xf numFmtId="4" fontId="70" fillId="33" borderId="11" xfId="0" applyNumberFormat="1" applyFont="1" applyFill="1" applyBorder="1" applyAlignment="1">
      <alignment vertical="center" wrapText="1"/>
    </xf>
    <xf numFmtId="0" fontId="18" fillId="43" borderId="11" xfId="42" applyNumberFormat="1" applyFont="1" applyFill="1" applyBorder="1" applyAlignment="1" applyProtection="1">
      <alignment horizontal="left" vertical="center"/>
      <protection/>
    </xf>
    <xf numFmtId="0" fontId="18" fillId="44" borderId="11" xfId="42" applyNumberFormat="1" applyFont="1" applyFill="1" applyBorder="1" applyAlignment="1" applyProtection="1">
      <alignment horizontal="left" vertical="center"/>
      <protection/>
    </xf>
    <xf numFmtId="191" fontId="18" fillId="66" borderId="11" xfId="42" applyNumberFormat="1" applyFont="1" applyFill="1" applyBorder="1" applyAlignment="1" applyProtection="1">
      <alignment horizontal="left" vertical="center"/>
      <protection/>
    </xf>
    <xf numFmtId="193" fontId="18" fillId="66" borderId="11" xfId="42" applyNumberFormat="1" applyFont="1" applyFill="1" applyBorder="1" applyAlignment="1" applyProtection="1">
      <alignment horizontal="left" vertical="center" wrapText="1"/>
      <protection/>
    </xf>
    <xf numFmtId="49" fontId="21" fillId="66" borderId="11" xfId="42" applyNumberFormat="1" applyFont="1" applyFill="1" applyBorder="1" applyAlignment="1" applyProtection="1">
      <alignment vertical="center" wrapText="1"/>
      <protection/>
    </xf>
    <xf numFmtId="4" fontId="21" fillId="66" borderId="13" xfId="0" applyNumberFormat="1" applyFont="1" applyFill="1" applyBorder="1" applyAlignment="1">
      <alignment vertical="center" wrapText="1"/>
    </xf>
    <xf numFmtId="4" fontId="21" fillId="66" borderId="11" xfId="0" applyNumberFormat="1" applyFont="1" applyFill="1" applyBorder="1" applyAlignment="1">
      <alignment vertical="center" wrapText="1"/>
    </xf>
    <xf numFmtId="192" fontId="18" fillId="66" borderId="20" xfId="42" applyNumberFormat="1" applyFont="1" applyFill="1" applyBorder="1" applyAlignment="1" applyProtection="1">
      <alignment vertical="center"/>
      <protection/>
    </xf>
    <xf numFmtId="192" fontId="18" fillId="66" borderId="11" xfId="42" applyNumberFormat="1" applyFont="1" applyFill="1" applyBorder="1" applyAlignment="1" applyProtection="1">
      <alignment vertical="center"/>
      <protection/>
    </xf>
    <xf numFmtId="192" fontId="21" fillId="35" borderId="23" xfId="42" applyNumberFormat="1" applyFont="1" applyFill="1" applyBorder="1" applyAlignment="1" applyProtection="1">
      <alignment vertical="center"/>
      <protection/>
    </xf>
    <xf numFmtId="192" fontId="18" fillId="35" borderId="37" xfId="42" applyNumberFormat="1" applyFont="1" applyFill="1" applyBorder="1" applyAlignment="1" applyProtection="1">
      <alignment horizontal="left" vertical="center" wrapText="1"/>
      <protection/>
    </xf>
    <xf numFmtId="192" fontId="21" fillId="35" borderId="23" xfId="42" applyNumberFormat="1" applyFont="1" applyFill="1" applyBorder="1" applyAlignment="1" applyProtection="1">
      <alignment vertical="center" wrapText="1"/>
      <protection/>
    </xf>
    <xf numFmtId="4" fontId="21" fillId="35" borderId="15" xfId="0" applyNumberFormat="1" applyFont="1" applyFill="1" applyBorder="1" applyAlignment="1">
      <alignment vertical="center" wrapText="1"/>
    </xf>
    <xf numFmtId="4" fontId="21" fillId="35" borderId="23" xfId="0" applyNumberFormat="1" applyFont="1" applyFill="1" applyBorder="1" applyAlignment="1">
      <alignment vertical="center" wrapText="1"/>
    </xf>
    <xf numFmtId="192" fontId="21" fillId="64" borderId="24" xfId="42" applyNumberFormat="1" applyFont="1" applyFill="1" applyBorder="1" applyAlignment="1" applyProtection="1">
      <alignment vertical="center" wrapText="1"/>
      <protection/>
    </xf>
    <xf numFmtId="4" fontId="21" fillId="64" borderId="24" xfId="0" applyNumberFormat="1" applyFont="1" applyFill="1" applyBorder="1" applyAlignment="1">
      <alignment vertical="center" wrapText="1"/>
    </xf>
    <xf numFmtId="192" fontId="5" fillId="33" borderId="11" xfId="42" applyNumberFormat="1" applyFont="1" applyFill="1" applyBorder="1" applyAlignment="1" applyProtection="1">
      <alignment horizontal="left" vertical="center"/>
      <protection/>
    </xf>
    <xf numFmtId="0" fontId="2" fillId="34" borderId="11" xfId="42" applyNumberFormat="1" applyFont="1" applyFill="1" applyBorder="1" applyAlignment="1" applyProtection="1">
      <alignment horizontal="left" vertical="center" wrapText="1"/>
      <protection/>
    </xf>
    <xf numFmtId="0" fontId="19" fillId="33" borderId="16" xfId="42" applyNumberFormat="1" applyFont="1" applyFill="1" applyBorder="1" applyAlignment="1" applyProtection="1">
      <alignment horizontal="left" vertical="center"/>
      <protection/>
    </xf>
    <xf numFmtId="0" fontId="19" fillId="33" borderId="28" xfId="42" applyNumberFormat="1" applyFont="1" applyFill="1" applyBorder="1" applyAlignment="1" applyProtection="1">
      <alignment horizontal="left" vertical="center"/>
      <protection/>
    </xf>
    <xf numFmtId="0" fontId="5" fillId="35" borderId="15" xfId="42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" fontId="2" fillId="35" borderId="12" xfId="42" applyNumberFormat="1" applyFont="1" applyFill="1" applyBorder="1" applyAlignment="1" applyProtection="1">
      <alignment horizontal="center" vertical="center"/>
      <protection/>
    </xf>
    <xf numFmtId="192" fontId="21" fillId="43" borderId="20" xfId="42" applyNumberFormat="1" applyFont="1" applyFill="1" applyBorder="1" applyAlignment="1" applyProtection="1">
      <alignment vertical="center" wrapText="1"/>
      <protection/>
    </xf>
    <xf numFmtId="192" fontId="21" fillId="43" borderId="14" xfId="42" applyNumberFormat="1" applyFont="1" applyFill="1" applyBorder="1" applyAlignment="1" applyProtection="1">
      <alignment vertical="center" wrapText="1"/>
      <protection/>
    </xf>
    <xf numFmtId="49" fontId="21" fillId="42" borderId="20" xfId="42" applyNumberFormat="1" applyFont="1" applyFill="1" applyBorder="1" applyAlignment="1" applyProtection="1">
      <alignment horizontal="left" vertical="center" wrapText="1"/>
      <protection/>
    </xf>
    <xf numFmtId="49" fontId="21" fillId="42" borderId="14" xfId="42" applyNumberFormat="1" applyFont="1" applyFill="1" applyBorder="1" applyAlignment="1" applyProtection="1">
      <alignment horizontal="left" vertical="center" wrapText="1"/>
      <protection/>
    </xf>
    <xf numFmtId="192" fontId="21" fillId="64" borderId="38" xfId="42" applyNumberFormat="1" applyFont="1" applyFill="1" applyBorder="1" applyAlignment="1" applyProtection="1">
      <alignment horizontal="center" vertical="center"/>
      <protection/>
    </xf>
    <xf numFmtId="192" fontId="21" fillId="64" borderId="39" xfId="42" applyNumberFormat="1" applyFont="1" applyFill="1" applyBorder="1" applyAlignment="1" applyProtection="1">
      <alignment horizontal="center" vertical="center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1" fontId="18" fillId="45" borderId="28" xfId="42" applyNumberFormat="1" applyFont="1" applyFill="1" applyBorder="1" applyAlignment="1" applyProtection="1">
      <alignment horizontal="left" vertical="center"/>
      <protection/>
    </xf>
    <xf numFmtId="1" fontId="18" fillId="45" borderId="27" xfId="42" applyNumberFormat="1" applyFont="1" applyFill="1" applyBorder="1" applyAlignment="1" applyProtection="1">
      <alignment horizontal="left" vertical="center"/>
      <protection/>
    </xf>
    <xf numFmtId="192" fontId="18" fillId="44" borderId="20" xfId="42" applyNumberFormat="1" applyFont="1" applyFill="1" applyBorder="1" applyAlignment="1" applyProtection="1">
      <alignment horizontal="left" vertical="center" wrapText="1"/>
      <protection/>
    </xf>
    <xf numFmtId="192" fontId="18" fillId="44" borderId="14" xfId="42" applyNumberFormat="1" applyFont="1" applyFill="1" applyBorder="1" applyAlignment="1" applyProtection="1">
      <alignment horizontal="left" vertical="center" wrapText="1"/>
      <protection/>
    </xf>
    <xf numFmtId="192" fontId="18" fillId="48" borderId="11" xfId="42" applyNumberFormat="1" applyFont="1" applyFill="1" applyBorder="1" applyAlignment="1" applyProtection="1">
      <alignment horizontal="left" vertical="center"/>
      <protection/>
    </xf>
    <xf numFmtId="192" fontId="18" fillId="19" borderId="11" xfId="42" applyNumberFormat="1" applyFont="1" applyFill="1" applyBorder="1" applyAlignment="1" applyProtection="1">
      <alignment horizontal="left" vertical="center"/>
      <protection/>
    </xf>
    <xf numFmtId="192" fontId="18" fillId="2" borderId="11" xfId="42" applyNumberFormat="1" applyFont="1" applyFill="1" applyBorder="1" applyAlignment="1" applyProtection="1">
      <alignment horizontal="left" vertical="center"/>
      <protection/>
    </xf>
    <xf numFmtId="192" fontId="10" fillId="2" borderId="11" xfId="42" applyNumberFormat="1" applyFont="1" applyFill="1" applyBorder="1" applyAlignment="1" applyProtection="1">
      <alignment horizontal="left" vertical="center" wrapText="1"/>
      <protection/>
    </xf>
    <xf numFmtId="192" fontId="10" fillId="46" borderId="11" xfId="42" applyNumberFormat="1" applyFont="1" applyFill="1" applyBorder="1" applyAlignment="1" applyProtection="1">
      <alignment horizontal="left" vertical="center" wrapText="1"/>
      <protection/>
    </xf>
    <xf numFmtId="194" fontId="10" fillId="46" borderId="11" xfId="42" applyNumberFormat="1" applyFont="1" applyFill="1" applyBorder="1" applyAlignment="1" applyProtection="1">
      <alignment horizontal="left" vertical="center" wrapText="1"/>
      <protection/>
    </xf>
    <xf numFmtId="192" fontId="10" fillId="46" borderId="11" xfId="42" applyNumberFormat="1" applyFont="1" applyFill="1" applyBorder="1" applyAlignment="1" applyProtection="1">
      <alignment horizontal="left" vertical="center"/>
      <protection/>
    </xf>
    <xf numFmtId="192" fontId="21" fillId="48" borderId="20" xfId="42" applyNumberFormat="1" applyFont="1" applyFill="1" applyBorder="1" applyAlignment="1" applyProtection="1">
      <alignment horizontal="left" vertical="center"/>
      <protection/>
    </xf>
    <xf numFmtId="192" fontId="21" fillId="48" borderId="14" xfId="42" applyNumberFormat="1" applyFont="1" applyFill="1" applyBorder="1" applyAlignment="1" applyProtection="1">
      <alignment horizontal="left" vertical="center"/>
      <protection/>
    </xf>
    <xf numFmtId="192" fontId="21" fillId="49" borderId="11" xfId="42" applyNumberFormat="1" applyFont="1" applyFill="1" applyBorder="1" applyAlignment="1" applyProtection="1">
      <alignment horizontal="left" vertical="center"/>
      <protection/>
    </xf>
    <xf numFmtId="192" fontId="18" fillId="12" borderId="11" xfId="42" applyNumberFormat="1" applyFont="1" applyFill="1" applyBorder="1" applyAlignment="1" applyProtection="1">
      <alignment horizontal="left" vertical="center"/>
      <protection/>
    </xf>
    <xf numFmtId="192" fontId="18" fillId="47" borderId="11" xfId="42" applyNumberFormat="1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center" vertical="center" wrapText="1"/>
    </xf>
    <xf numFmtId="192" fontId="10" fillId="48" borderId="11" xfId="42" applyNumberFormat="1" applyFont="1" applyFill="1" applyBorder="1" applyAlignment="1" applyProtection="1">
      <alignment horizontal="left" vertical="center"/>
      <protection/>
    </xf>
    <xf numFmtId="192" fontId="18" fillId="49" borderId="11" xfId="42" applyNumberFormat="1" applyFont="1" applyFill="1" applyBorder="1" applyAlignment="1" applyProtection="1">
      <alignment horizontal="left" vertical="center"/>
      <protection/>
    </xf>
    <xf numFmtId="192" fontId="10" fillId="48" borderId="13" xfId="42" applyNumberFormat="1" applyFont="1" applyFill="1" applyBorder="1" applyAlignment="1" applyProtection="1">
      <alignment horizontal="left" vertical="center"/>
      <protection/>
    </xf>
    <xf numFmtId="192" fontId="18" fillId="48" borderId="40" xfId="42" applyNumberFormat="1" applyFont="1" applyFill="1" applyBorder="1" applyAlignment="1" applyProtection="1">
      <alignment horizontal="left" vertical="center"/>
      <protection/>
    </xf>
    <xf numFmtId="192" fontId="18" fillId="48" borderId="30" xfId="42" applyNumberFormat="1" applyFont="1" applyFill="1" applyBorder="1" applyAlignment="1" applyProtection="1">
      <alignment horizontal="left" vertical="center"/>
      <protection/>
    </xf>
    <xf numFmtId="192" fontId="21" fillId="48" borderId="11" xfId="42" applyNumberFormat="1" applyFont="1" applyFill="1" applyBorder="1" applyAlignment="1" applyProtection="1">
      <alignment horizontal="left" vertical="center"/>
      <protection/>
    </xf>
    <xf numFmtId="192" fontId="18" fillId="48" borderId="20" xfId="42" applyNumberFormat="1" applyFont="1" applyFill="1" applyBorder="1" applyAlignment="1" applyProtection="1">
      <alignment horizontal="left" vertical="center"/>
      <protection/>
    </xf>
    <xf numFmtId="192" fontId="18" fillId="48" borderId="14" xfId="42" applyNumberFormat="1" applyFont="1" applyFill="1" applyBorder="1" applyAlignment="1" applyProtection="1">
      <alignment horizontal="left" vertical="center"/>
      <protection/>
    </xf>
    <xf numFmtId="192" fontId="18" fillId="48" borderId="13" xfId="42" applyNumberFormat="1" applyFont="1" applyFill="1" applyBorder="1" applyAlignment="1" applyProtection="1">
      <alignment horizontal="left" vertical="center"/>
      <protection/>
    </xf>
    <xf numFmtId="192" fontId="18" fillId="49" borderId="11" xfId="42" applyNumberFormat="1" applyFont="1" applyFill="1" applyBorder="1" applyAlignment="1" applyProtection="1">
      <alignment horizontal="left" vertical="center" wrapText="1"/>
      <protection/>
    </xf>
    <xf numFmtId="192" fontId="18" fillId="49" borderId="20" xfId="42" applyNumberFormat="1" applyFont="1" applyFill="1" applyBorder="1" applyAlignment="1" applyProtection="1">
      <alignment horizontal="left" vertical="center" wrapText="1"/>
      <protection/>
    </xf>
    <xf numFmtId="1" fontId="16" fillId="33" borderId="10" xfId="42" applyNumberFormat="1" applyFont="1" applyFill="1" applyBorder="1" applyAlignment="1" applyProtection="1">
      <alignment horizontal="center" vertical="center"/>
      <protection/>
    </xf>
    <xf numFmtId="192" fontId="21" fillId="48" borderId="11" xfId="42" applyNumberFormat="1" applyFont="1" applyFill="1" applyBorder="1" applyAlignment="1" applyProtection="1">
      <alignment horizontal="left" vertical="center"/>
      <protection/>
    </xf>
    <xf numFmtId="192" fontId="21" fillId="52" borderId="11" xfId="42" applyNumberFormat="1" applyFont="1" applyFill="1" applyBorder="1" applyAlignment="1" applyProtection="1">
      <alignment horizontal="left" vertical="center"/>
      <protection/>
    </xf>
    <xf numFmtId="192" fontId="11" fillId="53" borderId="20" xfId="42" applyNumberFormat="1" applyFont="1" applyFill="1" applyBorder="1" applyAlignment="1" applyProtection="1">
      <alignment horizontal="left" vertical="center" wrapText="1"/>
      <protection/>
    </xf>
    <xf numFmtId="192" fontId="21" fillId="47" borderId="20" xfId="42" applyNumberFormat="1" applyFont="1" applyFill="1" applyBorder="1" applyAlignment="1" applyProtection="1">
      <alignment horizontal="left" vertical="center" wrapText="1"/>
      <protection/>
    </xf>
    <xf numFmtId="0" fontId="21" fillId="55" borderId="28" xfId="0" applyFont="1" applyFill="1" applyBorder="1" applyAlignment="1">
      <alignment horizontal="left" vertical="center"/>
    </xf>
    <xf numFmtId="0" fontId="11" fillId="55" borderId="27" xfId="0" applyFont="1" applyFill="1" applyBorder="1" applyAlignment="1">
      <alignment horizontal="left" vertical="center"/>
    </xf>
    <xf numFmtId="193" fontId="21" fillId="55" borderId="20" xfId="42" applyNumberFormat="1" applyFont="1" applyFill="1" applyBorder="1" applyAlignment="1" applyProtection="1">
      <alignment horizontal="left" vertical="center" wrapText="1"/>
      <protection/>
    </xf>
    <xf numFmtId="193" fontId="21" fillId="55" borderId="14" xfId="42" applyNumberFormat="1" applyFont="1" applyFill="1" applyBorder="1" applyAlignment="1" applyProtection="1">
      <alignment horizontal="left" vertical="center" wrapText="1"/>
      <protection/>
    </xf>
    <xf numFmtId="192" fontId="21" fillId="57" borderId="11" xfId="42" applyNumberFormat="1" applyFont="1" applyFill="1" applyBorder="1" applyAlignment="1" applyProtection="1">
      <alignment horizontal="left" vertical="center"/>
      <protection/>
    </xf>
    <xf numFmtId="192" fontId="21" fillId="38" borderId="20" xfId="42" applyNumberFormat="1" applyFont="1" applyFill="1" applyBorder="1" applyAlignment="1" applyProtection="1">
      <alignment horizontal="left" vertical="center" wrapText="1"/>
      <protection/>
    </xf>
    <xf numFmtId="192" fontId="21" fillId="38" borderId="14" xfId="42" applyNumberFormat="1" applyFont="1" applyFill="1" applyBorder="1" applyAlignment="1" applyProtection="1">
      <alignment horizontal="left" vertical="center" wrapText="1"/>
      <protection/>
    </xf>
    <xf numFmtId="192" fontId="21" fillId="8" borderId="11" xfId="42" applyNumberFormat="1" applyFont="1" applyFill="1" applyBorder="1" applyAlignment="1" applyProtection="1">
      <alignment horizontal="left" vertical="center" wrapText="1"/>
      <protection/>
    </xf>
    <xf numFmtId="194" fontId="21" fillId="3" borderId="11" xfId="42" applyNumberFormat="1" applyFont="1" applyFill="1" applyBorder="1" applyAlignment="1" applyProtection="1">
      <alignment horizontal="left" vertical="center" wrapText="1"/>
      <protection/>
    </xf>
    <xf numFmtId="194" fontId="21" fillId="38" borderId="11" xfId="42" applyNumberFormat="1" applyFont="1" applyFill="1" applyBorder="1" applyAlignment="1" applyProtection="1">
      <alignment horizontal="left" vertical="center" wrapText="1"/>
      <protection/>
    </xf>
    <xf numFmtId="194" fontId="21" fillId="47" borderId="11" xfId="42" applyNumberFormat="1" applyFont="1" applyFill="1" applyBorder="1" applyAlignment="1" applyProtection="1">
      <alignment horizontal="left" vertical="center" wrapText="1"/>
      <protection/>
    </xf>
    <xf numFmtId="1" fontId="17" fillId="33" borderId="12" xfId="42" applyNumberFormat="1" applyFont="1" applyFill="1" applyBorder="1" applyAlignment="1" applyProtection="1">
      <alignment horizontal="center" vertical="center"/>
      <protection/>
    </xf>
    <xf numFmtId="192" fontId="21" fillId="56" borderId="11" xfId="42" applyNumberFormat="1" applyFont="1" applyFill="1" applyBorder="1" applyAlignment="1" applyProtection="1">
      <alignment horizontal="left" vertical="center"/>
      <protection/>
    </xf>
    <xf numFmtId="192" fontId="18" fillId="61" borderId="11" xfId="42" applyNumberFormat="1" applyFont="1" applyFill="1" applyBorder="1" applyAlignment="1" applyProtection="1">
      <alignment horizontal="left" vertical="center"/>
      <protection/>
    </xf>
    <xf numFmtId="192" fontId="18" fillId="63" borderId="11" xfId="42" applyNumberFormat="1" applyFont="1" applyFill="1" applyBorder="1" applyAlignment="1" applyProtection="1">
      <alignment horizontal="left" vertical="center"/>
      <protection/>
    </xf>
    <xf numFmtId="192" fontId="11" fillId="38" borderId="11" xfId="42" applyNumberFormat="1" applyFont="1" applyFill="1" applyBorder="1" applyAlignment="1" applyProtection="1">
      <alignment horizontal="left" vertical="center" wrapText="1"/>
      <protection/>
    </xf>
    <xf numFmtId="192" fontId="21" fillId="47" borderId="11" xfId="42" applyNumberFormat="1" applyFont="1" applyFill="1" applyBorder="1" applyAlignment="1" applyProtection="1">
      <alignment horizontal="left" vertical="center"/>
      <protection/>
    </xf>
    <xf numFmtId="192" fontId="18" fillId="58" borderId="12" xfId="42" applyNumberFormat="1" applyFont="1" applyFill="1" applyBorder="1" applyAlignment="1" applyProtection="1">
      <alignment horizontal="left" vertical="center"/>
      <protection/>
    </xf>
    <xf numFmtId="192" fontId="18" fillId="0" borderId="23" xfId="42" applyNumberFormat="1" applyFont="1" applyFill="1" applyBorder="1" applyAlignment="1" applyProtection="1">
      <alignment horizontal="left" vertical="center"/>
      <protection/>
    </xf>
    <xf numFmtId="192" fontId="18" fillId="58" borderId="10" xfId="42" applyNumberFormat="1" applyFont="1" applyFill="1" applyBorder="1" applyAlignment="1" applyProtection="1">
      <alignment horizontal="left" vertical="center"/>
      <protection/>
    </xf>
    <xf numFmtId="4" fontId="21" fillId="40" borderId="24" xfId="42" applyNumberFormat="1" applyFont="1" applyFill="1" applyBorder="1" applyAlignment="1" applyProtection="1">
      <alignment horizontal="left" vertical="center"/>
      <protection/>
    </xf>
    <xf numFmtId="4" fontId="5" fillId="0" borderId="0" xfId="42" applyNumberFormat="1" applyFont="1" applyFill="1" applyBorder="1" applyAlignment="1" applyProtection="1">
      <alignment horizontal="center" vertical="center"/>
      <protection/>
    </xf>
    <xf numFmtId="192" fontId="5" fillId="0" borderId="0" xfId="42" applyNumberFormat="1" applyFont="1" applyFill="1" applyBorder="1" applyAlignment="1" applyProtection="1">
      <alignment horizontal="center" vertical="center" wrapText="1"/>
      <protection/>
    </xf>
    <xf numFmtId="192" fontId="5" fillId="0" borderId="0" xfId="42" applyNumberFormat="1" applyFont="1" applyFill="1" applyBorder="1" applyAlignment="1" applyProtection="1">
      <alignment horizontal="center" vertical="center"/>
      <protection/>
    </xf>
    <xf numFmtId="192" fontId="19" fillId="0" borderId="0" xfId="42" applyNumberFormat="1" applyFont="1" applyFill="1" applyBorder="1" applyAlignment="1" applyProtection="1">
      <alignment horizontal="center" vertical="center" wrapText="1"/>
      <protection/>
    </xf>
    <xf numFmtId="192" fontId="19" fillId="0" borderId="0" xfId="42" applyNumberFormat="1" applyFont="1" applyFill="1" applyBorder="1" applyAlignment="1" applyProtection="1">
      <alignment horizontal="center" vertical="center"/>
      <protection/>
    </xf>
    <xf numFmtId="192" fontId="18" fillId="64" borderId="20" xfId="42" applyNumberFormat="1" applyFont="1" applyFill="1" applyBorder="1" applyAlignment="1" applyProtection="1">
      <alignment horizontal="left" vertical="top" wrapText="1"/>
      <protection/>
    </xf>
    <xf numFmtId="192" fontId="18" fillId="64" borderId="14" xfId="42" applyNumberFormat="1" applyFont="1" applyFill="1" applyBorder="1" applyAlignment="1" applyProtection="1">
      <alignment horizontal="left" vertical="top" wrapText="1"/>
      <protection/>
    </xf>
    <xf numFmtId="192" fontId="18" fillId="64" borderId="20" xfId="42" applyNumberFormat="1" applyFont="1" applyFill="1" applyBorder="1" applyAlignment="1" applyProtection="1">
      <alignment horizontal="left" vertical="center" wrapText="1"/>
      <protection/>
    </xf>
    <xf numFmtId="192" fontId="18" fillId="64" borderId="14" xfId="42" applyNumberFormat="1" applyFont="1" applyFill="1" applyBorder="1" applyAlignment="1" applyProtection="1">
      <alignment horizontal="left" vertical="center" wrapText="1"/>
      <protection/>
    </xf>
    <xf numFmtId="192" fontId="18" fillId="64" borderId="20" xfId="42" applyNumberFormat="1" applyFont="1" applyFill="1" applyBorder="1" applyAlignment="1" applyProtection="1">
      <alignment horizontal="center" vertical="center" wrapText="1"/>
      <protection/>
    </xf>
    <xf numFmtId="192" fontId="18" fillId="64" borderId="14" xfId="42" applyNumberFormat="1" applyFont="1" applyFill="1" applyBorder="1" applyAlignment="1" applyProtection="1">
      <alignment horizontal="center" vertical="center" wrapText="1"/>
      <protection/>
    </xf>
    <xf numFmtId="192" fontId="18" fillId="64" borderId="41" xfId="42" applyNumberFormat="1" applyFont="1" applyFill="1" applyBorder="1" applyAlignment="1" applyProtection="1">
      <alignment horizontal="center" vertical="center" wrapText="1"/>
      <protection/>
    </xf>
    <xf numFmtId="192" fontId="18" fillId="64" borderId="42" xfId="42" applyNumberFormat="1" applyFont="1" applyFill="1" applyBorder="1" applyAlignment="1" applyProtection="1">
      <alignment horizontal="center" vertical="center" wrapText="1"/>
      <protection/>
    </xf>
    <xf numFmtId="192" fontId="18" fillId="64" borderId="43" xfId="42" applyNumberFormat="1" applyFont="1" applyFill="1" applyBorder="1" applyAlignment="1" applyProtection="1">
      <alignment horizontal="left" vertical="center" wrapText="1"/>
      <protection/>
    </xf>
    <xf numFmtId="192" fontId="18" fillId="59" borderId="28" xfId="42" applyNumberFormat="1" applyFont="1" applyFill="1" applyBorder="1" applyAlignment="1" applyProtection="1">
      <alignment horizontal="left" vertical="center" wrapText="1"/>
      <protection/>
    </xf>
    <xf numFmtId="192" fontId="18" fillId="59" borderId="27" xfId="42" applyNumberFormat="1" applyFont="1" applyFill="1" applyBorder="1" applyAlignment="1" applyProtection="1">
      <alignment horizontal="left" vertical="center" wrapText="1"/>
      <protection/>
    </xf>
    <xf numFmtId="192" fontId="18" fillId="42" borderId="20" xfId="42" applyNumberFormat="1" applyFont="1" applyFill="1" applyBorder="1" applyAlignment="1" applyProtection="1">
      <alignment horizontal="left" vertical="center" wrapText="1"/>
      <protection/>
    </xf>
    <xf numFmtId="192" fontId="18" fillId="42" borderId="43" xfId="42" applyNumberFormat="1" applyFont="1" applyFill="1" applyBorder="1" applyAlignment="1" applyProtection="1">
      <alignment horizontal="left" vertical="center" wrapText="1"/>
      <protection/>
    </xf>
    <xf numFmtId="192" fontId="10" fillId="42" borderId="20" xfId="42" applyNumberFormat="1" applyFont="1" applyFill="1" applyBorder="1" applyAlignment="1" applyProtection="1">
      <alignment horizontal="left" vertical="center" wrapText="1"/>
      <protection/>
    </xf>
    <xf numFmtId="192" fontId="10" fillId="42" borderId="14" xfId="42" applyNumberFormat="1" applyFont="1" applyFill="1" applyBorder="1" applyAlignment="1" applyProtection="1">
      <alignment horizontal="left" vertical="center" wrapText="1"/>
      <protection/>
    </xf>
    <xf numFmtId="192" fontId="18" fillId="42" borderId="20" xfId="42" applyNumberFormat="1" applyFont="1" applyFill="1" applyBorder="1" applyAlignment="1" applyProtection="1">
      <alignment vertical="center" wrapText="1"/>
      <protection/>
    </xf>
    <xf numFmtId="192" fontId="18" fillId="42" borderId="14" xfId="42" applyNumberFormat="1" applyFont="1" applyFill="1" applyBorder="1" applyAlignment="1" applyProtection="1">
      <alignment vertical="center" wrapText="1"/>
      <protection/>
    </xf>
    <xf numFmtId="192" fontId="18" fillId="64" borderId="20" xfId="42" applyNumberFormat="1" applyFont="1" applyFill="1" applyBorder="1" applyAlignment="1" applyProtection="1">
      <alignment horizontal="left" vertical="center" wrapText="1"/>
      <protection/>
    </xf>
    <xf numFmtId="192" fontId="18" fillId="64" borderId="14" xfId="42" applyNumberFormat="1" applyFont="1" applyFill="1" applyBorder="1" applyAlignment="1" applyProtection="1">
      <alignment horizontal="left" vertical="center" wrapText="1"/>
      <protection/>
    </xf>
    <xf numFmtId="192" fontId="18" fillId="43" borderId="20" xfId="42" applyNumberFormat="1" applyFont="1" applyFill="1" applyBorder="1" applyAlignment="1" applyProtection="1">
      <alignment horizontal="left" vertical="center" wrapText="1"/>
      <protection/>
    </xf>
    <xf numFmtId="192" fontId="18" fillId="43" borderId="14" xfId="42" applyNumberFormat="1" applyFont="1" applyFill="1" applyBorder="1" applyAlignment="1" applyProtection="1">
      <alignment horizontal="left" vertical="center" wrapText="1"/>
      <protection/>
    </xf>
    <xf numFmtId="192" fontId="21" fillId="38" borderId="11" xfId="4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3"/>
  <sheetViews>
    <sheetView tabSelected="1" zoomScale="114" zoomScaleNormal="114" workbookViewId="0" topLeftCell="A410">
      <selection activeCell="I53" sqref="I53"/>
    </sheetView>
  </sheetViews>
  <sheetFormatPr defaultColWidth="9.00390625" defaultRowHeight="12.75"/>
  <cols>
    <col min="1" max="1" width="11.140625" style="49" customWidth="1"/>
    <col min="2" max="2" width="12.7109375" style="60" customWidth="1"/>
    <col min="3" max="3" width="45.57421875" style="60" customWidth="1"/>
    <col min="4" max="4" width="16.00390625" style="70" customWidth="1"/>
    <col min="5" max="5" width="14.7109375" style="59" customWidth="1"/>
    <col min="6" max="6" width="12.7109375" style="59" customWidth="1"/>
    <col min="7" max="7" width="12.140625" style="59" customWidth="1"/>
    <col min="8" max="8" width="11.7109375" style="59" customWidth="1"/>
    <col min="9" max="9" width="12.57421875" style="49" customWidth="1"/>
    <col min="10" max="11" width="11.7109375" style="49" bestFit="1" customWidth="1"/>
    <col min="12" max="12" width="13.00390625" style="49" customWidth="1"/>
    <col min="13" max="13" width="10.00390625" style="49" bestFit="1" customWidth="1"/>
    <col min="14" max="16384" width="9.00390625" style="49" customWidth="1"/>
  </cols>
  <sheetData>
    <row r="1" spans="1:4" ht="11.25">
      <c r="A1" s="59"/>
      <c r="D1" s="49"/>
    </row>
    <row r="2" spans="1:4" ht="12.75">
      <c r="A2" s="59"/>
      <c r="B2" s="427" t="s">
        <v>189</v>
      </c>
      <c r="C2" s="427"/>
      <c r="D2" s="49"/>
    </row>
    <row r="3" spans="1:4" ht="12.75">
      <c r="A3" s="59"/>
      <c r="B3" s="428" t="s">
        <v>190</v>
      </c>
      <c r="C3" s="428"/>
      <c r="D3" s="49"/>
    </row>
    <row r="4" spans="1:4" ht="12">
      <c r="A4" s="59"/>
      <c r="B4" s="429" t="s">
        <v>250</v>
      </c>
      <c r="C4" s="429"/>
      <c r="D4" s="49"/>
    </row>
    <row r="5" spans="1:4" ht="12.75">
      <c r="A5" s="59"/>
      <c r="B5" s="428" t="s">
        <v>191</v>
      </c>
      <c r="C5" s="428"/>
      <c r="D5" s="49"/>
    </row>
    <row r="6" spans="1:4" ht="11.25">
      <c r="A6" s="59"/>
      <c r="D6" s="49"/>
    </row>
    <row r="7" spans="1:4" ht="11.25">
      <c r="A7" s="59"/>
      <c r="B7" s="61"/>
      <c r="C7" s="61"/>
      <c r="D7" s="49"/>
    </row>
    <row r="8" spans="1:4" ht="11.25">
      <c r="A8" s="59"/>
      <c r="B8" s="61"/>
      <c r="C8" s="61"/>
      <c r="D8" s="49"/>
    </row>
    <row r="9" spans="1:4" ht="11.25">
      <c r="A9" s="59"/>
      <c r="B9" s="61"/>
      <c r="C9" s="61"/>
      <c r="D9" s="49"/>
    </row>
    <row r="10" spans="1:4" ht="11.25">
      <c r="A10" s="59"/>
      <c r="B10" s="61"/>
      <c r="C10" s="61"/>
      <c r="D10" s="49"/>
    </row>
    <row r="11" spans="1:4" ht="11.25">
      <c r="A11" s="59"/>
      <c r="B11" s="61"/>
      <c r="C11" s="61"/>
      <c r="D11" s="49"/>
    </row>
    <row r="12" spans="1:4" ht="11.25">
      <c r="A12" s="59"/>
      <c r="B12" s="61"/>
      <c r="C12" s="61"/>
      <c r="D12" s="49"/>
    </row>
    <row r="13" spans="1:4" ht="11.25">
      <c r="A13" s="59"/>
      <c r="B13" s="61"/>
      <c r="C13" s="61"/>
      <c r="D13" s="49"/>
    </row>
    <row r="14" spans="1:4" ht="11.25">
      <c r="A14" s="59"/>
      <c r="B14" s="61"/>
      <c r="C14" s="61"/>
      <c r="D14" s="49"/>
    </row>
    <row r="15" spans="1:8" ht="11.25">
      <c r="A15" s="59"/>
      <c r="D15" s="49"/>
      <c r="E15" s="49"/>
      <c r="F15" s="49"/>
      <c r="G15" s="49"/>
      <c r="H15" s="49"/>
    </row>
    <row r="16" spans="1:8" ht="30">
      <c r="A16" s="430" t="s">
        <v>341</v>
      </c>
      <c r="B16" s="430"/>
      <c r="C16" s="430"/>
      <c r="D16" s="430"/>
      <c r="E16" s="430"/>
      <c r="F16" s="430"/>
      <c r="G16" s="430"/>
      <c r="H16" s="430"/>
    </row>
    <row r="17" spans="1:8" ht="27">
      <c r="A17" s="431" t="s">
        <v>192</v>
      </c>
      <c r="B17" s="431"/>
      <c r="C17" s="431"/>
      <c r="D17" s="431"/>
      <c r="E17" s="431"/>
      <c r="F17" s="431"/>
      <c r="G17" s="431"/>
      <c r="H17" s="431"/>
    </row>
    <row r="18" spans="1:8" ht="27">
      <c r="A18" s="431" t="s">
        <v>288</v>
      </c>
      <c r="B18" s="431"/>
      <c r="C18" s="431"/>
      <c r="D18" s="431"/>
      <c r="E18" s="431"/>
      <c r="F18" s="431"/>
      <c r="G18" s="431"/>
      <c r="H18" s="431"/>
    </row>
    <row r="19" spans="1:4" ht="11.25">
      <c r="A19" s="59"/>
      <c r="B19" s="61"/>
      <c r="C19" s="61"/>
      <c r="D19" s="49"/>
    </row>
    <row r="20" spans="1:4" ht="11.25">
      <c r="A20" s="59"/>
      <c r="B20" s="61"/>
      <c r="C20" s="61"/>
      <c r="D20" s="49"/>
    </row>
    <row r="21" spans="1:4" ht="11.25">
      <c r="A21" s="59"/>
      <c r="B21" s="61"/>
      <c r="C21" s="61"/>
      <c r="D21" s="49"/>
    </row>
    <row r="22" spans="1:4" ht="11.25">
      <c r="A22" s="59"/>
      <c r="B22" s="61"/>
      <c r="C22" s="61"/>
      <c r="D22" s="49"/>
    </row>
    <row r="23" spans="1:4" ht="11.25">
      <c r="A23" s="59"/>
      <c r="B23" s="61"/>
      <c r="C23" s="61"/>
      <c r="D23" s="49"/>
    </row>
    <row r="24" spans="1:4" ht="11.25">
      <c r="A24" s="59"/>
      <c r="B24" s="61"/>
      <c r="C24" s="61"/>
      <c r="D24" s="49"/>
    </row>
    <row r="25" spans="1:4" ht="11.25">
      <c r="A25" s="59"/>
      <c r="B25" s="61"/>
      <c r="C25" s="61"/>
      <c r="D25" s="49"/>
    </row>
    <row r="26" spans="1:4" ht="11.25">
      <c r="A26" s="59"/>
      <c r="B26" s="61"/>
      <c r="C26" s="61"/>
      <c r="D26" s="49"/>
    </row>
    <row r="27" spans="1:4" ht="11.25">
      <c r="A27" s="59"/>
      <c r="B27" s="61"/>
      <c r="C27" s="61"/>
      <c r="D27" s="49"/>
    </row>
    <row r="28" spans="1:4" ht="11.25">
      <c r="A28" s="59"/>
      <c r="B28" s="61"/>
      <c r="C28" s="61"/>
      <c r="D28" s="49"/>
    </row>
    <row r="29" spans="1:4" ht="11.25">
      <c r="A29" s="59"/>
      <c r="B29" s="61"/>
      <c r="C29" s="61"/>
      <c r="D29" s="49"/>
    </row>
    <row r="30" spans="1:4" ht="11.25">
      <c r="A30" s="59"/>
      <c r="B30" s="61"/>
      <c r="C30" s="61"/>
      <c r="D30" s="49"/>
    </row>
    <row r="31" spans="1:4" ht="11.25">
      <c r="A31" s="59"/>
      <c r="B31" s="61"/>
      <c r="C31" s="62"/>
      <c r="D31" s="49"/>
    </row>
    <row r="32" spans="1:4" ht="11.25">
      <c r="A32" s="59"/>
      <c r="B32" s="61"/>
      <c r="C32" s="61"/>
      <c r="D32" s="49"/>
    </row>
    <row r="33" spans="1:4" ht="11.25">
      <c r="A33" s="59"/>
      <c r="B33" s="61"/>
      <c r="C33" s="61"/>
      <c r="D33" s="49"/>
    </row>
    <row r="34" spans="1:4" ht="11.25">
      <c r="A34" s="59"/>
      <c r="B34" s="61"/>
      <c r="C34" s="61"/>
      <c r="D34" s="49"/>
    </row>
    <row r="35" spans="1:4" ht="11.25">
      <c r="A35" s="59"/>
      <c r="B35" s="61"/>
      <c r="C35" s="61"/>
      <c r="D35" s="49"/>
    </row>
    <row r="36" ht="11.25"/>
    <row r="37" spans="1:8" ht="15">
      <c r="A37" s="434" t="s">
        <v>342</v>
      </c>
      <c r="B37" s="434"/>
      <c r="C37" s="434"/>
      <c r="D37" s="434"/>
      <c r="E37" s="434"/>
      <c r="F37" s="434"/>
      <c r="G37" s="434"/>
      <c r="H37" s="434"/>
    </row>
    <row r="38" spans="1:8" ht="15">
      <c r="A38" s="63"/>
      <c r="B38" s="63"/>
      <c r="C38" s="63"/>
      <c r="D38" s="63"/>
      <c r="E38" s="63"/>
      <c r="F38" s="63"/>
      <c r="G38" s="63"/>
      <c r="H38" s="63"/>
    </row>
    <row r="39" spans="1:8" ht="15">
      <c r="A39" s="63"/>
      <c r="B39" s="63"/>
      <c r="C39" s="63"/>
      <c r="D39" s="63"/>
      <c r="E39" s="63"/>
      <c r="F39" s="63"/>
      <c r="G39" s="63"/>
      <c r="H39" s="63"/>
    </row>
    <row r="40" spans="1:8" ht="15">
      <c r="A40" s="63"/>
      <c r="B40" s="63"/>
      <c r="C40" s="63"/>
      <c r="D40" s="63"/>
      <c r="E40" s="63"/>
      <c r="F40" s="63"/>
      <c r="G40" s="63"/>
      <c r="H40" s="63"/>
    </row>
    <row r="41" spans="1:8" ht="15">
      <c r="A41" s="63"/>
      <c r="B41" s="63"/>
      <c r="C41" s="63"/>
      <c r="D41" s="63"/>
      <c r="E41" s="63"/>
      <c r="F41" s="63"/>
      <c r="G41" s="63"/>
      <c r="H41" s="63"/>
    </row>
    <row r="42" spans="1:8" ht="15">
      <c r="A42" s="63"/>
      <c r="B42" s="63"/>
      <c r="C42" s="63"/>
      <c r="D42" s="63"/>
      <c r="E42" s="63"/>
      <c r="F42" s="63"/>
      <c r="G42" s="63"/>
      <c r="H42" s="63"/>
    </row>
    <row r="43" spans="1:4" ht="21">
      <c r="A43" s="64" t="s">
        <v>262</v>
      </c>
      <c r="B43" s="65" t="s">
        <v>289</v>
      </c>
      <c r="C43" s="65" t="s">
        <v>263</v>
      </c>
      <c r="D43" s="66"/>
    </row>
    <row r="44" spans="1:4" ht="12" thickBot="1">
      <c r="A44" s="67"/>
      <c r="B44" s="68"/>
      <c r="C44" s="68"/>
      <c r="D44" s="69"/>
    </row>
    <row r="45" spans="1:8" ht="42.75" thickBot="1">
      <c r="A45" s="435" t="s">
        <v>0</v>
      </c>
      <c r="B45" s="435"/>
      <c r="C45" s="1" t="s">
        <v>1</v>
      </c>
      <c r="D45" s="58" t="s">
        <v>343</v>
      </c>
      <c r="E45" s="1" t="s">
        <v>2</v>
      </c>
      <c r="F45" s="1" t="s">
        <v>3</v>
      </c>
      <c r="G45" s="1" t="s">
        <v>222</v>
      </c>
      <c r="H45" s="1" t="s">
        <v>223</v>
      </c>
    </row>
    <row r="46" spans="1:8" ht="12" thickBot="1">
      <c r="A46" s="436">
        <v>0</v>
      </c>
      <c r="B46" s="436"/>
      <c r="C46" s="277">
        <v>0</v>
      </c>
      <c r="D46" s="278" t="s">
        <v>6</v>
      </c>
      <c r="E46" s="188">
        <v>3</v>
      </c>
      <c r="F46" s="96">
        <v>4</v>
      </c>
      <c r="G46" s="96">
        <v>5</v>
      </c>
      <c r="H46" s="96">
        <v>6</v>
      </c>
    </row>
    <row r="47" spans="1:8" ht="12">
      <c r="A47" s="351"/>
      <c r="B47" s="426">
        <v>121112</v>
      </c>
      <c r="C47" s="352" t="s">
        <v>258</v>
      </c>
      <c r="D47" s="353">
        <f>E47+F47+G47+H47</f>
        <v>4468950.45</v>
      </c>
      <c r="E47" s="354">
        <v>2116097</v>
      </c>
      <c r="F47" s="355"/>
      <c r="G47" s="355"/>
      <c r="H47" s="355">
        <v>2352853.45</v>
      </c>
    </row>
    <row r="48" spans="1:8" ht="12">
      <c r="A48" s="347"/>
      <c r="B48" s="356"/>
      <c r="C48" s="357" t="s">
        <v>257</v>
      </c>
      <c r="D48" s="358">
        <f>E48+F48+G48+H48</f>
        <v>6565101</v>
      </c>
      <c r="E48" s="359">
        <v>6565101</v>
      </c>
      <c r="F48" s="360"/>
      <c r="G48" s="361"/>
      <c r="H48" s="361"/>
    </row>
    <row r="49" spans="1:8" s="97" customFormat="1" ht="18" customHeight="1">
      <c r="A49" s="201">
        <v>1211</v>
      </c>
      <c r="B49" s="439" t="s">
        <v>267</v>
      </c>
      <c r="C49" s="440"/>
      <c r="D49" s="202">
        <f>E49+F49+G49+H49</f>
        <v>11034051.45</v>
      </c>
      <c r="E49" s="196">
        <f>E47+E48</f>
        <v>8681198</v>
      </c>
      <c r="F49" s="196"/>
      <c r="G49" s="196">
        <f>SUM(G47:G48)</f>
        <v>0</v>
      </c>
      <c r="H49" s="196">
        <f>SUM(H47:H48)</f>
        <v>2352853.45</v>
      </c>
    </row>
    <row r="50" spans="1:8" ht="17.25" customHeight="1">
      <c r="A50" s="344"/>
      <c r="B50" s="362">
        <v>732100</v>
      </c>
      <c r="C50" s="346" t="s">
        <v>268</v>
      </c>
      <c r="D50" s="178">
        <f>E50+F50+G50+H50</f>
        <v>1235223.55</v>
      </c>
      <c r="E50" s="363"/>
      <c r="F50" s="364"/>
      <c r="G50" s="365">
        <v>1235223.55</v>
      </c>
      <c r="H50" s="364"/>
    </row>
    <row r="51" spans="1:8" ht="18" customHeight="1">
      <c r="A51" s="331">
        <v>7321</v>
      </c>
      <c r="B51" s="332"/>
      <c r="C51" s="333" t="s">
        <v>268</v>
      </c>
      <c r="D51" s="334">
        <f>D50</f>
        <v>1235223.55</v>
      </c>
      <c r="E51" s="204">
        <f>E50</f>
        <v>0</v>
      </c>
      <c r="F51" s="204">
        <f>F50</f>
        <v>0</v>
      </c>
      <c r="G51" s="204">
        <f>G50</f>
        <v>1235223.55</v>
      </c>
      <c r="H51" s="204">
        <f>H50</f>
        <v>0</v>
      </c>
    </row>
    <row r="52" spans="1:8" ht="36">
      <c r="A52" s="344"/>
      <c r="B52" s="345">
        <v>7331</v>
      </c>
      <c r="C52" s="346" t="s">
        <v>339</v>
      </c>
      <c r="D52" s="178">
        <f>E52+F52+G52+H52</f>
        <v>0</v>
      </c>
      <c r="E52" s="177"/>
      <c r="F52" s="177"/>
      <c r="G52" s="177"/>
      <c r="H52" s="177"/>
    </row>
    <row r="53" spans="1:8" ht="14.25" customHeight="1">
      <c r="A53" s="347"/>
      <c r="B53" s="348">
        <v>7331211</v>
      </c>
      <c r="C53" s="349" t="s">
        <v>251</v>
      </c>
      <c r="D53" s="173">
        <v>30000</v>
      </c>
      <c r="E53" s="350"/>
      <c r="F53" s="350"/>
      <c r="G53" s="350">
        <v>30000</v>
      </c>
      <c r="H53" s="350"/>
    </row>
    <row r="54" spans="1:8" ht="17.25" customHeight="1">
      <c r="A54" s="335">
        <v>7331</v>
      </c>
      <c r="B54" s="326"/>
      <c r="C54" s="336" t="s">
        <v>7</v>
      </c>
      <c r="D54" s="337">
        <f>SUM(D52:D53)</f>
        <v>30000</v>
      </c>
      <c r="E54" s="337">
        <f>SUM(E52:E53)</f>
        <v>0</v>
      </c>
      <c r="F54" s="337">
        <f>SUM(F52:F53)</f>
        <v>0</v>
      </c>
      <c r="G54" s="337">
        <f>SUM(G52:G53)</f>
        <v>30000</v>
      </c>
      <c r="H54" s="337">
        <f>SUM(H52:H53)</f>
        <v>0</v>
      </c>
    </row>
    <row r="55" spans="1:8" ht="21.75" customHeight="1">
      <c r="A55" s="340">
        <v>7300</v>
      </c>
      <c r="B55" s="341"/>
      <c r="C55" s="342" t="s">
        <v>306</v>
      </c>
      <c r="D55" s="343">
        <f>E55+F55+G55+H55</f>
        <v>1265223.55</v>
      </c>
      <c r="E55" s="343">
        <f>E54+E51</f>
        <v>0</v>
      </c>
      <c r="F55" s="343">
        <f>F54+F51</f>
        <v>0</v>
      </c>
      <c r="G55" s="343">
        <f>G54+G51</f>
        <v>1265223.55</v>
      </c>
      <c r="H55" s="343">
        <f>H54+H51</f>
        <v>0</v>
      </c>
    </row>
    <row r="56" spans="1:8" ht="24">
      <c r="A56" s="2"/>
      <c r="B56" s="339">
        <v>741411</v>
      </c>
      <c r="C56" s="88" t="s">
        <v>161</v>
      </c>
      <c r="D56" s="44">
        <f>E56+F56+G56+H56</f>
        <v>500000</v>
      </c>
      <c r="E56" s="14"/>
      <c r="F56" s="14"/>
      <c r="G56" s="14"/>
      <c r="H56" s="44">
        <v>500000</v>
      </c>
    </row>
    <row r="57" spans="1:8" ht="21.75" customHeight="1">
      <c r="A57" s="338">
        <v>7414</v>
      </c>
      <c r="B57" s="437" t="s">
        <v>161</v>
      </c>
      <c r="C57" s="438"/>
      <c r="D57" s="330">
        <f>D56</f>
        <v>500000</v>
      </c>
      <c r="E57" s="330">
        <f>E56</f>
        <v>0</v>
      </c>
      <c r="F57" s="330">
        <f>F56</f>
        <v>0</v>
      </c>
      <c r="G57" s="330">
        <f>G56</f>
        <v>0</v>
      </c>
      <c r="H57" s="330">
        <f>H56</f>
        <v>500000</v>
      </c>
    </row>
    <row r="58" spans="1:8" ht="12">
      <c r="A58" s="4"/>
      <c r="B58" s="366">
        <v>742100</v>
      </c>
      <c r="C58" s="23" t="s">
        <v>225</v>
      </c>
      <c r="D58" s="19">
        <f>E58+F58+G58+H58</f>
        <v>5240000</v>
      </c>
      <c r="E58" s="19"/>
      <c r="F58" s="19"/>
      <c r="G58" s="19"/>
      <c r="H58" s="40">
        <v>5240000</v>
      </c>
    </row>
    <row r="59" spans="1:8" ht="12">
      <c r="A59" s="4"/>
      <c r="B59" s="366">
        <v>742100</v>
      </c>
      <c r="C59" s="23" t="s">
        <v>8</v>
      </c>
      <c r="D59" s="19">
        <f>E59+F59+G59+H59</f>
        <v>0</v>
      </c>
      <c r="E59" s="19"/>
      <c r="F59" s="19"/>
      <c r="G59" s="19"/>
      <c r="H59" s="44"/>
    </row>
    <row r="60" spans="1:8" ht="12">
      <c r="A60" s="4"/>
      <c r="B60" s="366">
        <v>742100</v>
      </c>
      <c r="C60" s="23" t="s">
        <v>9</v>
      </c>
      <c r="D60" s="19">
        <f>E60+F60+G60+H60</f>
        <v>18000000</v>
      </c>
      <c r="E60" s="19"/>
      <c r="F60" s="19"/>
      <c r="G60" s="19"/>
      <c r="H60" s="44">
        <v>18000000</v>
      </c>
    </row>
    <row r="61" spans="1:8" ht="12">
      <c r="A61" s="4"/>
      <c r="B61" s="366">
        <v>742100</v>
      </c>
      <c r="C61" s="23" t="s">
        <v>193</v>
      </c>
      <c r="D61" s="19">
        <f>E61+F61+G61+H61</f>
        <v>16000000</v>
      </c>
      <c r="E61" s="19"/>
      <c r="F61" s="19"/>
      <c r="G61" s="19"/>
      <c r="H61" s="44">
        <v>16000000</v>
      </c>
    </row>
    <row r="62" spans="1:8" ht="12">
      <c r="A62" s="4"/>
      <c r="B62" s="366">
        <v>742100</v>
      </c>
      <c r="C62" s="23" t="s">
        <v>10</v>
      </c>
      <c r="D62" s="19">
        <f>E62+F62+G62+H62</f>
        <v>0</v>
      </c>
      <c r="E62" s="19"/>
      <c r="F62" s="19"/>
      <c r="G62" s="19"/>
      <c r="H62" s="44"/>
    </row>
    <row r="63" spans="1:8" ht="24" customHeight="1">
      <c r="A63" s="328">
        <v>7421</v>
      </c>
      <c r="B63" s="503" t="s">
        <v>340</v>
      </c>
      <c r="C63" s="504"/>
      <c r="D63" s="330">
        <f>D62+D61+D60+D59+D58</f>
        <v>39240000</v>
      </c>
      <c r="E63" s="330">
        <f>E62+E61+E60+E59+E58</f>
        <v>0</v>
      </c>
      <c r="F63" s="330">
        <f>F62+F61+F60+F59+F58</f>
        <v>0</v>
      </c>
      <c r="G63" s="330">
        <f>G62+G61+G60+G59+G58</f>
        <v>0</v>
      </c>
      <c r="H63" s="330">
        <f>H62+H61+H60+H59+H58</f>
        <v>39240000</v>
      </c>
    </row>
    <row r="64" spans="1:8" s="193" customFormat="1" ht="12">
      <c r="A64" s="367"/>
      <c r="B64" s="368" t="s">
        <v>295</v>
      </c>
      <c r="C64" s="369" t="s">
        <v>297</v>
      </c>
      <c r="D64" s="370">
        <f>E64+F64+G64+H64</f>
        <v>160000</v>
      </c>
      <c r="E64" s="371"/>
      <c r="F64" s="371"/>
      <c r="G64" s="371"/>
      <c r="H64" s="370">
        <v>160000</v>
      </c>
    </row>
    <row r="65" spans="1:8" ht="12">
      <c r="A65" s="347"/>
      <c r="B65" s="372" t="s">
        <v>296</v>
      </c>
      <c r="C65" s="373" t="s">
        <v>298</v>
      </c>
      <c r="D65" s="374">
        <f>E65+F65+G65+H65</f>
        <v>100000</v>
      </c>
      <c r="E65" s="375"/>
      <c r="F65" s="375"/>
      <c r="G65" s="375"/>
      <c r="H65" s="374">
        <v>100000</v>
      </c>
    </row>
    <row r="66" spans="1:8" ht="25.5" customHeight="1">
      <c r="A66" s="328">
        <v>7423</v>
      </c>
      <c r="B66" s="505" t="s">
        <v>11</v>
      </c>
      <c r="C66" s="506"/>
      <c r="D66" s="330">
        <f>D65+D64</f>
        <v>260000</v>
      </c>
      <c r="E66" s="330">
        <f>E65+E64</f>
        <v>0</v>
      </c>
      <c r="F66" s="330">
        <f>F65+F64</f>
        <v>0</v>
      </c>
      <c r="G66" s="330">
        <f>G65+G64</f>
        <v>0</v>
      </c>
      <c r="H66" s="330">
        <f>H65+H64</f>
        <v>260000</v>
      </c>
    </row>
    <row r="67" spans="1:8" ht="24">
      <c r="A67" s="29"/>
      <c r="B67" s="376">
        <v>744111</v>
      </c>
      <c r="C67" s="16" t="s">
        <v>12</v>
      </c>
      <c r="D67" s="14">
        <f>E67+F67+G67+H67</f>
        <v>0</v>
      </c>
      <c r="E67" s="14"/>
      <c r="F67" s="14"/>
      <c r="G67" s="44"/>
      <c r="H67" s="124"/>
    </row>
    <row r="68" spans="1:8" ht="21" customHeight="1">
      <c r="A68" s="328">
        <v>7441</v>
      </c>
      <c r="B68" s="507" t="s">
        <v>12</v>
      </c>
      <c r="C68" s="508"/>
      <c r="D68" s="330">
        <f>D67</f>
        <v>0</v>
      </c>
      <c r="E68" s="330">
        <f>E67</f>
        <v>0</v>
      </c>
      <c r="F68" s="330">
        <f>F67</f>
        <v>0</v>
      </c>
      <c r="G68" s="330">
        <f>G67</f>
        <v>0</v>
      </c>
      <c r="H68" s="330">
        <f>H67</f>
        <v>0</v>
      </c>
    </row>
    <row r="69" spans="1:8" ht="16.5" customHeight="1">
      <c r="A69" s="29"/>
      <c r="B69" s="376">
        <v>745100</v>
      </c>
      <c r="C69" s="16" t="s">
        <v>226</v>
      </c>
      <c r="D69" s="14">
        <f>E69+F69+G69+H69</f>
        <v>5000000</v>
      </c>
      <c r="E69" s="378"/>
      <c r="F69" s="378"/>
      <c r="G69" s="378"/>
      <c r="H69" s="14">
        <v>5000000</v>
      </c>
    </row>
    <row r="70" spans="1:8" ht="19.5" customHeight="1">
      <c r="A70" s="15"/>
      <c r="B70" s="339">
        <v>7451516</v>
      </c>
      <c r="C70" s="23" t="s">
        <v>180</v>
      </c>
      <c r="D70" s="44">
        <f aca="true" t="shared" si="0" ref="D70:D75">E70+F70+G70+H70</f>
        <v>30000</v>
      </c>
      <c r="E70" s="40"/>
      <c r="F70" s="40"/>
      <c r="G70" s="40"/>
      <c r="H70" s="40">
        <v>30000</v>
      </c>
    </row>
    <row r="71" spans="1:8" s="179" customFormat="1" ht="20.25" customHeight="1">
      <c r="A71" s="328">
        <v>7451</v>
      </c>
      <c r="B71" s="377"/>
      <c r="C71" s="329" t="s">
        <v>13</v>
      </c>
      <c r="D71" s="330">
        <f t="shared" si="0"/>
        <v>5030000</v>
      </c>
      <c r="E71" s="330">
        <f>E69+E70</f>
        <v>0</v>
      </c>
      <c r="F71" s="330">
        <f>F69+F70</f>
        <v>0</v>
      </c>
      <c r="G71" s="330">
        <f>G70+G69</f>
        <v>0</v>
      </c>
      <c r="H71" s="330">
        <f>H69+H70</f>
        <v>5030000</v>
      </c>
    </row>
    <row r="72" spans="1:8" ht="29.25" customHeight="1">
      <c r="A72" s="197">
        <v>7400</v>
      </c>
      <c r="B72" s="446" t="s">
        <v>299</v>
      </c>
      <c r="C72" s="447"/>
      <c r="D72" s="198">
        <f>D71+D68+D66+D63+D57</f>
        <v>45030000</v>
      </c>
      <c r="E72" s="198">
        <f>E71+E68+E66+E63+E57</f>
        <v>0</v>
      </c>
      <c r="F72" s="198">
        <f>F71+F68+F66+F63+F57</f>
        <v>0</v>
      </c>
      <c r="G72" s="198">
        <f>G71+G68+G66+G63+G57</f>
        <v>0</v>
      </c>
      <c r="H72" s="194">
        <f>H71+H68+H66+H63+H57</f>
        <v>45030000</v>
      </c>
    </row>
    <row r="73" spans="1:8" ht="12">
      <c r="A73" s="380"/>
      <c r="B73" s="381">
        <v>7711111</v>
      </c>
      <c r="C73" s="211" t="s">
        <v>14</v>
      </c>
      <c r="D73" s="20">
        <f t="shared" si="0"/>
        <v>0</v>
      </c>
      <c r="E73" s="20"/>
      <c r="F73" s="20"/>
      <c r="G73" s="13"/>
      <c r="H73" s="20"/>
    </row>
    <row r="74" spans="1:8" ht="12">
      <c r="A74" s="382"/>
      <c r="B74" s="376">
        <v>7711112</v>
      </c>
      <c r="C74" s="16" t="s">
        <v>15</v>
      </c>
      <c r="D74" s="19">
        <f t="shared" si="0"/>
        <v>0</v>
      </c>
      <c r="E74" s="19"/>
      <c r="F74" s="19"/>
      <c r="G74" s="14"/>
      <c r="H74" s="19"/>
    </row>
    <row r="75" spans="1:8" ht="12">
      <c r="A75" s="382"/>
      <c r="B75" s="376">
        <v>7711113</v>
      </c>
      <c r="C75" s="16" t="s">
        <v>16</v>
      </c>
      <c r="D75" s="19">
        <f t="shared" si="0"/>
        <v>0</v>
      </c>
      <c r="E75" s="19"/>
      <c r="F75" s="19"/>
      <c r="G75" s="14"/>
      <c r="H75" s="19"/>
    </row>
    <row r="76" spans="1:8" ht="20.25" customHeight="1" thickBot="1">
      <c r="A76" s="328">
        <v>7711</v>
      </c>
      <c r="B76" s="509" t="s">
        <v>17</v>
      </c>
      <c r="C76" s="510"/>
      <c r="D76" s="330">
        <f>D75+D74+D73</f>
        <v>0</v>
      </c>
      <c r="E76" s="330">
        <f>E75+E74+E73</f>
        <v>0</v>
      </c>
      <c r="F76" s="330">
        <f>F75+F74+F73</f>
        <v>0</v>
      </c>
      <c r="G76" s="330">
        <f>G75+G74+G73</f>
        <v>0</v>
      </c>
      <c r="H76" s="330">
        <f>H75+H74+H73</f>
        <v>0</v>
      </c>
    </row>
    <row r="77" spans="1:8" ht="42.75" thickBot="1">
      <c r="A77" s="435" t="s">
        <v>0</v>
      </c>
      <c r="B77" s="435"/>
      <c r="C77" s="1" t="s">
        <v>1</v>
      </c>
      <c r="D77" s="58" t="s">
        <v>343</v>
      </c>
      <c r="E77" s="1" t="s">
        <v>2</v>
      </c>
      <c r="F77" s="1" t="s">
        <v>3</v>
      </c>
      <c r="G77" s="1" t="s">
        <v>4</v>
      </c>
      <c r="H77" s="1" t="s">
        <v>5</v>
      </c>
    </row>
    <row r="78" spans="1:8" ht="12" thickBot="1">
      <c r="A78" s="436">
        <v>0</v>
      </c>
      <c r="B78" s="436"/>
      <c r="C78" s="7">
        <v>0</v>
      </c>
      <c r="D78" s="96" t="s">
        <v>6</v>
      </c>
      <c r="E78" s="96">
        <v>3</v>
      </c>
      <c r="F78" s="96">
        <v>4</v>
      </c>
      <c r="G78" s="96">
        <v>5</v>
      </c>
      <c r="H78" s="96">
        <v>6</v>
      </c>
    </row>
    <row r="79" spans="1:8" ht="11.25">
      <c r="A79" s="2"/>
      <c r="B79" s="6"/>
      <c r="C79" s="5"/>
      <c r="D79" s="39"/>
      <c r="E79" s="39"/>
      <c r="F79" s="39"/>
      <c r="G79" s="39"/>
      <c r="H79" s="39"/>
    </row>
    <row r="80" spans="1:8" ht="24">
      <c r="A80" s="2"/>
      <c r="B80" s="376">
        <v>7721111</v>
      </c>
      <c r="C80" s="16" t="s">
        <v>18</v>
      </c>
      <c r="D80" s="14">
        <f>E80+F80+G80+H80</f>
        <v>0</v>
      </c>
      <c r="E80" s="14"/>
      <c r="F80" s="14"/>
      <c r="G80" s="44"/>
      <c r="H80" s="14"/>
    </row>
    <row r="81" spans="1:8" ht="24">
      <c r="A81" s="2"/>
      <c r="B81" s="376">
        <v>7721112</v>
      </c>
      <c r="C81" s="16" t="s">
        <v>19</v>
      </c>
      <c r="D81" s="383">
        <f>E81+F81+G81+H81</f>
        <v>0</v>
      </c>
      <c r="E81" s="383"/>
      <c r="F81" s="14"/>
      <c r="G81" s="14"/>
      <c r="H81" s="14"/>
    </row>
    <row r="82" spans="1:8" ht="24">
      <c r="A82" s="2"/>
      <c r="B82" s="376">
        <v>7721113</v>
      </c>
      <c r="C82" s="16" t="s">
        <v>20</v>
      </c>
      <c r="D82" s="45">
        <f>E82+F82+G82+H82</f>
        <v>0</v>
      </c>
      <c r="E82" s="45"/>
      <c r="F82" s="55"/>
      <c r="G82" s="14"/>
      <c r="H82" s="14"/>
    </row>
    <row r="83" spans="1:8" ht="20.25" customHeight="1">
      <c r="A83" s="328">
        <v>7721</v>
      </c>
      <c r="B83" s="505" t="s">
        <v>21</v>
      </c>
      <c r="C83" s="511"/>
      <c r="D83" s="384">
        <f>D82+D81+D80</f>
        <v>0</v>
      </c>
      <c r="E83" s="384">
        <f>E82+E81+E80</f>
        <v>0</v>
      </c>
      <c r="F83" s="385">
        <f>F82+F81+F80</f>
        <v>0</v>
      </c>
      <c r="G83" s="330">
        <f>G82+G81+G80</f>
        <v>0</v>
      </c>
      <c r="H83" s="330">
        <f>H82+H81+H80</f>
        <v>0</v>
      </c>
    </row>
    <row r="84" spans="1:8" ht="21" customHeight="1">
      <c r="A84" s="195">
        <v>7700</v>
      </c>
      <c r="B84" s="514" t="s">
        <v>302</v>
      </c>
      <c r="C84" s="515"/>
      <c r="D84" s="199">
        <f>D83+D76</f>
        <v>0</v>
      </c>
      <c r="E84" s="199">
        <f>E83+E76</f>
        <v>0</v>
      </c>
      <c r="F84" s="200">
        <f>F83+F76</f>
        <v>0</v>
      </c>
      <c r="G84" s="196">
        <f>G83+G76</f>
        <v>0</v>
      </c>
      <c r="H84" s="196">
        <f>H83+H76</f>
        <v>0</v>
      </c>
    </row>
    <row r="85" spans="1:8" ht="12">
      <c r="A85" s="4"/>
      <c r="B85" s="339"/>
      <c r="C85" s="23"/>
      <c r="D85" s="386"/>
      <c r="E85" s="386"/>
      <c r="F85" s="387"/>
      <c r="G85" s="388"/>
      <c r="H85" s="388"/>
    </row>
    <row r="86" spans="1:8" ht="12">
      <c r="A86" s="120"/>
      <c r="B86" s="366">
        <v>781111101</v>
      </c>
      <c r="C86" s="23" t="s">
        <v>22</v>
      </c>
      <c r="D86" s="389">
        <f>E86+F86+G86+H86</f>
        <v>965069951</v>
      </c>
      <c r="E86" s="390">
        <v>965069951</v>
      </c>
      <c r="F86" s="388"/>
      <c r="G86" s="388"/>
      <c r="H86" s="388"/>
    </row>
    <row r="87" spans="1:8" ht="12">
      <c r="A87" s="120"/>
      <c r="B87" s="366">
        <v>781111102</v>
      </c>
      <c r="C87" s="23" t="s">
        <v>23</v>
      </c>
      <c r="D87" s="391">
        <f aca="true" t="shared" si="1" ref="D87:D104">E87+F87+G87+H87</f>
        <v>40611000</v>
      </c>
      <c r="E87" s="392">
        <v>40611000</v>
      </c>
      <c r="F87" s="388"/>
      <c r="G87" s="388"/>
      <c r="H87" s="388"/>
    </row>
    <row r="88" spans="1:8" ht="12">
      <c r="A88" s="120"/>
      <c r="B88" s="366">
        <v>781111103</v>
      </c>
      <c r="C88" s="163" t="s">
        <v>24</v>
      </c>
      <c r="D88" s="393">
        <f>E88+F88+G88+H88</f>
        <v>44500000</v>
      </c>
      <c r="E88" s="392">
        <v>44500000</v>
      </c>
      <c r="F88" s="388"/>
      <c r="G88" s="388"/>
      <c r="H88" s="388"/>
    </row>
    <row r="89" spans="1:8" ht="12">
      <c r="A89" s="120"/>
      <c r="B89" s="366">
        <v>78111102</v>
      </c>
      <c r="C89" s="23" t="s">
        <v>25</v>
      </c>
      <c r="D89" s="391">
        <f>E89+F89+G89+H89</f>
        <v>10390000</v>
      </c>
      <c r="E89" s="394">
        <v>10390000</v>
      </c>
      <c r="F89" s="388"/>
      <c r="G89" s="388"/>
      <c r="H89" s="388"/>
    </row>
    <row r="90" spans="1:8" ht="12">
      <c r="A90" s="120"/>
      <c r="B90" s="366">
        <v>781111104</v>
      </c>
      <c r="C90" s="23" t="s">
        <v>26</v>
      </c>
      <c r="D90" s="393">
        <f t="shared" si="1"/>
        <v>41532000</v>
      </c>
      <c r="E90" s="391">
        <v>41532000</v>
      </c>
      <c r="F90" s="387"/>
      <c r="G90" s="388"/>
      <c r="H90" s="388"/>
    </row>
    <row r="91" spans="1:8" ht="12">
      <c r="A91" s="120"/>
      <c r="B91" s="366">
        <v>781111106</v>
      </c>
      <c r="C91" s="23" t="s">
        <v>27</v>
      </c>
      <c r="D91" s="393">
        <f t="shared" si="1"/>
        <v>22429000</v>
      </c>
      <c r="E91" s="391">
        <v>22429000</v>
      </c>
      <c r="F91" s="387"/>
      <c r="G91" s="388"/>
      <c r="H91" s="388"/>
    </row>
    <row r="92" spans="1:8" ht="24">
      <c r="A92" s="120"/>
      <c r="B92" s="366">
        <v>781111106</v>
      </c>
      <c r="C92" s="23" t="s">
        <v>177</v>
      </c>
      <c r="D92" s="393">
        <f t="shared" si="1"/>
        <v>1601000</v>
      </c>
      <c r="E92" s="393">
        <v>1601000</v>
      </c>
      <c r="F92" s="387"/>
      <c r="G92" s="388"/>
      <c r="H92" s="388"/>
    </row>
    <row r="93" spans="1:8" ht="12">
      <c r="A93" s="120"/>
      <c r="B93" s="366">
        <v>781111106</v>
      </c>
      <c r="C93" s="23" t="s">
        <v>28</v>
      </c>
      <c r="D93" s="393">
        <f t="shared" si="1"/>
        <v>13500000</v>
      </c>
      <c r="E93" s="393">
        <v>13500000</v>
      </c>
      <c r="F93" s="387"/>
      <c r="G93" s="388"/>
      <c r="H93" s="388"/>
    </row>
    <row r="94" spans="1:8" ht="12">
      <c r="A94" s="120"/>
      <c r="B94" s="366">
        <v>781111106</v>
      </c>
      <c r="C94" s="23" t="s">
        <v>29</v>
      </c>
      <c r="D94" s="393">
        <f t="shared" si="1"/>
        <v>6085000</v>
      </c>
      <c r="E94" s="393">
        <v>6085000</v>
      </c>
      <c r="F94" s="387"/>
      <c r="G94" s="388"/>
      <c r="H94" s="388"/>
    </row>
    <row r="95" spans="1:8" ht="12">
      <c r="A95" s="120"/>
      <c r="B95" s="366">
        <v>781111106</v>
      </c>
      <c r="C95" s="23" t="s">
        <v>30</v>
      </c>
      <c r="D95" s="393">
        <f t="shared" si="1"/>
        <v>6000000</v>
      </c>
      <c r="E95" s="393">
        <v>6000000</v>
      </c>
      <c r="F95" s="387"/>
      <c r="G95" s="388"/>
      <c r="H95" s="388"/>
    </row>
    <row r="96" spans="1:8" ht="24">
      <c r="A96" s="120"/>
      <c r="B96" s="366">
        <v>781111106</v>
      </c>
      <c r="C96" s="23" t="s">
        <v>31</v>
      </c>
      <c r="D96" s="393">
        <f t="shared" si="1"/>
        <v>420000</v>
      </c>
      <c r="E96" s="393">
        <v>420000</v>
      </c>
      <c r="F96" s="387"/>
      <c r="G96" s="388"/>
      <c r="H96" s="388"/>
    </row>
    <row r="97" spans="1:8" ht="12">
      <c r="A97" s="120"/>
      <c r="B97" s="366">
        <v>781111107</v>
      </c>
      <c r="C97" s="23" t="s">
        <v>32</v>
      </c>
      <c r="D97" s="393">
        <f t="shared" si="1"/>
        <v>21960000</v>
      </c>
      <c r="E97" s="393">
        <v>21960000</v>
      </c>
      <c r="F97" s="387"/>
      <c r="G97" s="225"/>
      <c r="H97" s="388"/>
    </row>
    <row r="98" spans="1:8" ht="12">
      <c r="A98" s="120"/>
      <c r="B98" s="366" t="s">
        <v>33</v>
      </c>
      <c r="C98" s="23" t="s">
        <v>224</v>
      </c>
      <c r="D98" s="393">
        <f t="shared" si="1"/>
        <v>11524000</v>
      </c>
      <c r="E98" s="393">
        <v>11524000</v>
      </c>
      <c r="F98" s="387"/>
      <c r="G98" s="388"/>
      <c r="H98" s="388"/>
    </row>
    <row r="99" spans="1:8" ht="12">
      <c r="A99" s="120"/>
      <c r="B99" s="366">
        <v>781111</v>
      </c>
      <c r="C99" s="23" t="s">
        <v>266</v>
      </c>
      <c r="D99" s="393">
        <f t="shared" si="1"/>
        <v>3221000</v>
      </c>
      <c r="E99" s="393">
        <v>3221000</v>
      </c>
      <c r="F99" s="387"/>
      <c r="G99" s="388"/>
      <c r="H99" s="388"/>
    </row>
    <row r="100" spans="1:8" ht="12">
      <c r="A100" s="120"/>
      <c r="B100" s="366">
        <v>781111</v>
      </c>
      <c r="C100" s="23" t="s">
        <v>344</v>
      </c>
      <c r="D100" s="393">
        <f>SUM(E100:H100)</f>
        <v>9322000</v>
      </c>
      <c r="E100" s="393">
        <v>9322000</v>
      </c>
      <c r="F100" s="395"/>
      <c r="G100" s="388"/>
      <c r="H100" s="388"/>
    </row>
    <row r="101" spans="1:8" ht="12">
      <c r="A101" s="120" t="s">
        <v>280</v>
      </c>
      <c r="B101" s="366">
        <v>781111</v>
      </c>
      <c r="C101" s="23" t="s">
        <v>279</v>
      </c>
      <c r="D101" s="393">
        <f>SUM(E101:H101)</f>
        <v>24751000</v>
      </c>
      <c r="E101" s="393">
        <v>24133000</v>
      </c>
      <c r="F101" s="395">
        <v>618000</v>
      </c>
      <c r="G101" s="388"/>
      <c r="H101" s="388"/>
    </row>
    <row r="102" spans="1:8" ht="12">
      <c r="A102" s="120">
        <v>915</v>
      </c>
      <c r="B102" s="366">
        <v>781111</v>
      </c>
      <c r="C102" s="23" t="s">
        <v>281</v>
      </c>
      <c r="D102" s="393">
        <f>SUM(E102,F102,G102,H102)</f>
        <v>57000</v>
      </c>
      <c r="E102" s="393">
        <v>57000</v>
      </c>
      <c r="F102" s="395"/>
      <c r="G102" s="388"/>
      <c r="H102" s="388"/>
    </row>
    <row r="103" spans="1:8" ht="12">
      <c r="A103" s="120"/>
      <c r="B103" s="366">
        <v>7811112</v>
      </c>
      <c r="C103" s="23" t="s">
        <v>34</v>
      </c>
      <c r="D103" s="393">
        <f t="shared" si="1"/>
        <v>610000</v>
      </c>
      <c r="E103" s="386"/>
      <c r="F103" s="392">
        <v>610000</v>
      </c>
      <c r="G103" s="388"/>
      <c r="H103" s="388"/>
    </row>
    <row r="104" spans="1:8" ht="12">
      <c r="A104" s="120"/>
      <c r="B104" s="366">
        <v>781111101</v>
      </c>
      <c r="C104" s="23" t="s">
        <v>22</v>
      </c>
      <c r="D104" s="393">
        <f t="shared" si="1"/>
        <v>147774000</v>
      </c>
      <c r="E104" s="386"/>
      <c r="F104" s="392">
        <v>147774000</v>
      </c>
      <c r="G104" s="388"/>
      <c r="H104" s="388"/>
    </row>
    <row r="105" spans="1:8" ht="12">
      <c r="A105" s="120"/>
      <c r="B105" s="366">
        <v>781111103</v>
      </c>
      <c r="C105" s="23" t="s">
        <v>24</v>
      </c>
      <c r="D105" s="432">
        <f>F105</f>
        <v>6800000</v>
      </c>
      <c r="E105" s="396"/>
      <c r="F105" s="433">
        <v>6800000</v>
      </c>
      <c r="G105" s="388"/>
      <c r="H105" s="388"/>
    </row>
    <row r="106" spans="1:8" ht="12">
      <c r="A106" s="120"/>
      <c r="B106" s="366">
        <v>781111104</v>
      </c>
      <c r="C106" s="23" t="s">
        <v>26</v>
      </c>
      <c r="D106" s="432"/>
      <c r="E106" s="386"/>
      <c r="F106" s="433"/>
      <c r="G106" s="388"/>
      <c r="H106" s="388"/>
    </row>
    <row r="107" spans="1:8" ht="12">
      <c r="A107" s="121"/>
      <c r="B107" s="366">
        <v>781111106</v>
      </c>
      <c r="C107" s="23" t="s">
        <v>27</v>
      </c>
      <c r="D107" s="432"/>
      <c r="E107" s="386"/>
      <c r="F107" s="433"/>
      <c r="G107" s="388"/>
      <c r="H107" s="388"/>
    </row>
    <row r="108" spans="1:8" ht="12">
      <c r="A108" s="120"/>
      <c r="B108" s="366">
        <v>781111106</v>
      </c>
      <c r="C108" s="23" t="s">
        <v>28</v>
      </c>
      <c r="D108" s="224">
        <f>E108+F108+G108+H108</f>
        <v>2400000</v>
      </c>
      <c r="E108" s="224"/>
      <c r="F108" s="225">
        <v>2400000</v>
      </c>
      <c r="G108" s="388"/>
      <c r="H108" s="388"/>
    </row>
    <row r="109" spans="1:8" ht="12">
      <c r="A109" s="120"/>
      <c r="B109" s="366">
        <v>781111106</v>
      </c>
      <c r="C109" s="23" t="s">
        <v>29</v>
      </c>
      <c r="D109" s="225">
        <f>E109+F109+G109+H109</f>
        <v>1500000</v>
      </c>
      <c r="E109" s="225"/>
      <c r="F109" s="225">
        <v>1500000</v>
      </c>
      <c r="G109" s="388"/>
      <c r="H109" s="388"/>
    </row>
    <row r="110" spans="1:8" ht="24">
      <c r="A110" s="120"/>
      <c r="B110" s="366">
        <v>781111106</v>
      </c>
      <c r="C110" s="23" t="s">
        <v>31</v>
      </c>
      <c r="D110" s="225">
        <f>E110+F110+G110+H110</f>
        <v>200000</v>
      </c>
      <c r="E110" s="225"/>
      <c r="F110" s="225">
        <v>200000</v>
      </c>
      <c r="G110" s="388"/>
      <c r="H110" s="388"/>
    </row>
    <row r="111" spans="1:8" ht="12.75" thickBot="1">
      <c r="A111" s="151"/>
      <c r="B111" s="366">
        <v>781111</v>
      </c>
      <c r="C111" s="23" t="s">
        <v>266</v>
      </c>
      <c r="D111" s="397">
        <f>E111+F111+G111+H111</f>
        <v>200000</v>
      </c>
      <c r="E111" s="397"/>
      <c r="F111" s="397">
        <v>200000</v>
      </c>
      <c r="G111" s="398"/>
      <c r="H111" s="398"/>
    </row>
    <row r="112" spans="1:8" ht="42.75" thickBot="1">
      <c r="A112" s="435" t="s">
        <v>0</v>
      </c>
      <c r="B112" s="435"/>
      <c r="C112" s="1" t="s">
        <v>1</v>
      </c>
      <c r="D112" s="58" t="s">
        <v>343</v>
      </c>
      <c r="E112" s="1" t="s">
        <v>2</v>
      </c>
      <c r="F112" s="1" t="s">
        <v>3</v>
      </c>
      <c r="G112" s="1" t="s">
        <v>222</v>
      </c>
      <c r="H112" s="1" t="s">
        <v>5</v>
      </c>
    </row>
    <row r="113" spans="1:8" ht="12" thickBot="1">
      <c r="A113" s="436">
        <v>0</v>
      </c>
      <c r="B113" s="436"/>
      <c r="C113" s="7">
        <v>0</v>
      </c>
      <c r="D113" s="96" t="s">
        <v>6</v>
      </c>
      <c r="E113" s="96">
        <v>3</v>
      </c>
      <c r="F113" s="96">
        <v>4</v>
      </c>
      <c r="G113" s="96">
        <v>5</v>
      </c>
      <c r="H113" s="96">
        <v>6</v>
      </c>
    </row>
    <row r="114" spans="1:8" ht="12">
      <c r="A114" s="120"/>
      <c r="B114" s="366">
        <v>781111106</v>
      </c>
      <c r="C114" s="23" t="s">
        <v>30</v>
      </c>
      <c r="D114" s="40">
        <f>E114+F114+G114+H114</f>
        <v>1250000</v>
      </c>
      <c r="E114" s="40"/>
      <c r="F114" s="44">
        <v>1250000</v>
      </c>
      <c r="G114" s="379"/>
      <c r="H114" s="379"/>
    </row>
    <row r="115" spans="1:8" ht="12">
      <c r="A115" s="120"/>
      <c r="B115" s="366">
        <v>781111107</v>
      </c>
      <c r="C115" s="23" t="s">
        <v>32</v>
      </c>
      <c r="D115" s="19">
        <f>E115+F115+G115+H115</f>
        <v>2795000</v>
      </c>
      <c r="E115" s="19"/>
      <c r="F115" s="44">
        <v>2795000</v>
      </c>
      <c r="G115" s="379"/>
      <c r="H115" s="379"/>
    </row>
    <row r="116" spans="1:8" ht="25.5" customHeight="1">
      <c r="A116" s="328">
        <v>7811</v>
      </c>
      <c r="B116" s="505" t="s">
        <v>35</v>
      </c>
      <c r="C116" s="506"/>
      <c r="D116" s="330">
        <f>D115+D114+D111+D110+D109+D108+D105+D104+D103+D102+D101+D100+D99+D98+D97+D96+D95+D94+D93+D92+D91+D90+D89+D88+D87+D86</f>
        <v>1386501951</v>
      </c>
      <c r="E116" s="330">
        <f>E115+E114+E111+E110+E109+E108+E106+E105+E104+E103+E102+E101+E100+E99+E98+E97+E96+E95+E94+E93+E92+E91+E90+E89+E88+E87+E86</f>
        <v>1222354951</v>
      </c>
      <c r="F116" s="330">
        <f>F115+F114+F111+F110+F109+F108+F105+F104+F103+F102+F101+F100+F99+F98+F97+F96+F95+F94+F93+F92+F91+F90+F89+F88+F87+F86</f>
        <v>164147000</v>
      </c>
      <c r="G116" s="330">
        <f>G115+G114+G111+G110+G109+G108+G107+G106+G105+G104+G103+G102+G101+G100+G99+G98+G97+G96+G95+G94+G93+G92+G91+G90+G89+G88+G87+G86</f>
        <v>0</v>
      </c>
      <c r="H116" s="330">
        <f>H115+H114+H111+H110+H109+H108+H107+H106+H105+H104+H103+H102+H101+H100+H99+H98+H97+H96+H95+H94+H93+H92+H91+H90+H89+H88+H87+H86</f>
        <v>0</v>
      </c>
    </row>
    <row r="117" spans="1:8" ht="24" customHeight="1">
      <c r="A117" s="195">
        <v>7800</v>
      </c>
      <c r="B117" s="516" t="s">
        <v>300</v>
      </c>
      <c r="C117" s="517"/>
      <c r="D117" s="196">
        <f>E117+F117+G117+H117</f>
        <v>1386501951</v>
      </c>
      <c r="E117" s="196">
        <f>E116</f>
        <v>1222354951</v>
      </c>
      <c r="F117" s="196">
        <f>F116</f>
        <v>164147000</v>
      </c>
      <c r="G117" s="196">
        <f>G116</f>
        <v>0</v>
      </c>
      <c r="H117" s="196">
        <f>H116</f>
        <v>0</v>
      </c>
    </row>
    <row r="118" spans="1:8" ht="12">
      <c r="A118" s="4"/>
      <c r="B118" s="339">
        <v>791111</v>
      </c>
      <c r="C118" s="23" t="s">
        <v>160</v>
      </c>
      <c r="D118" s="40">
        <f>E118+F118+G118+H118</f>
        <v>28370000</v>
      </c>
      <c r="E118" s="19"/>
      <c r="F118" s="19"/>
      <c r="G118" s="40">
        <v>28370000</v>
      </c>
      <c r="H118" s="19"/>
    </row>
    <row r="119" spans="1:8" ht="12">
      <c r="A119" s="71"/>
      <c r="B119" s="399"/>
      <c r="C119" s="400"/>
      <c r="D119" s="14"/>
      <c r="E119" s="14"/>
      <c r="F119" s="14"/>
      <c r="G119" s="14"/>
      <c r="H119" s="14"/>
    </row>
    <row r="120" spans="1:8" ht="18.75" customHeight="1">
      <c r="A120" s="195">
        <v>7900</v>
      </c>
      <c r="B120" s="518" t="s">
        <v>301</v>
      </c>
      <c r="C120" s="519"/>
      <c r="D120" s="196">
        <f>D119+D118</f>
        <v>28370000</v>
      </c>
      <c r="E120" s="196">
        <f>E119+E118</f>
        <v>0</v>
      </c>
      <c r="F120" s="196">
        <f>F119+F118</f>
        <v>0</v>
      </c>
      <c r="G120" s="196">
        <f>G119+G118</f>
        <v>28370000</v>
      </c>
      <c r="H120" s="196">
        <f>H119+H118</f>
        <v>0</v>
      </c>
    </row>
    <row r="121" spans="1:8" ht="25.5" customHeight="1">
      <c r="A121" s="367"/>
      <c r="B121" s="401">
        <v>812100</v>
      </c>
      <c r="C121" s="369" t="s">
        <v>181</v>
      </c>
      <c r="D121" s="402">
        <f>E121+F121+G121+H121</f>
        <v>200000</v>
      </c>
      <c r="E121" s="371"/>
      <c r="F121" s="371"/>
      <c r="G121" s="371"/>
      <c r="H121" s="370">
        <v>200000</v>
      </c>
    </row>
    <row r="122" spans="1:8" ht="15.75" customHeight="1">
      <c r="A122" s="325">
        <v>8121</v>
      </c>
      <c r="B122" s="520" t="s">
        <v>303</v>
      </c>
      <c r="C122" s="521"/>
      <c r="D122" s="327">
        <f>D121</f>
        <v>200000</v>
      </c>
      <c r="E122" s="327">
        <f>E121</f>
        <v>0</v>
      </c>
      <c r="F122" s="327">
        <f>F121</f>
        <v>0</v>
      </c>
      <c r="G122" s="327">
        <f>G121</f>
        <v>0</v>
      </c>
      <c r="H122" s="327">
        <f>H121</f>
        <v>200000</v>
      </c>
    </row>
    <row r="123" spans="1:8" ht="19.5" customHeight="1">
      <c r="A123" s="8"/>
      <c r="B123" s="403">
        <v>813100</v>
      </c>
      <c r="C123" s="404" t="s">
        <v>227</v>
      </c>
      <c r="D123" s="178">
        <f>E123+F123+G123+H123</f>
        <v>100000</v>
      </c>
      <c r="E123" s="405"/>
      <c r="F123" s="405"/>
      <c r="G123" s="405"/>
      <c r="H123" s="177">
        <v>100000</v>
      </c>
    </row>
    <row r="124" spans="1:8" ht="23.25" customHeight="1">
      <c r="A124" s="406">
        <v>8131</v>
      </c>
      <c r="B124" s="522" t="s">
        <v>304</v>
      </c>
      <c r="C124" s="523"/>
      <c r="D124" s="203">
        <f>D123</f>
        <v>100000</v>
      </c>
      <c r="E124" s="204">
        <f>E123</f>
        <v>0</v>
      </c>
      <c r="F124" s="204">
        <f>F123</f>
        <v>0</v>
      </c>
      <c r="G124" s="204">
        <f>G123</f>
        <v>0</v>
      </c>
      <c r="H124" s="204">
        <f>H123</f>
        <v>100000</v>
      </c>
    </row>
    <row r="125" spans="1:8" ht="23.25" customHeight="1">
      <c r="A125" s="407">
        <v>8100</v>
      </c>
      <c r="B125" s="446" t="s">
        <v>305</v>
      </c>
      <c r="C125" s="447"/>
      <c r="D125" s="205">
        <f>D124+D122</f>
        <v>300000</v>
      </c>
      <c r="E125" s="206">
        <f>E124+E122</f>
        <v>0</v>
      </c>
      <c r="F125" s="206">
        <f>F124+F122</f>
        <v>0</v>
      </c>
      <c r="G125" s="206">
        <f>G124+G122</f>
        <v>0</v>
      </c>
      <c r="H125" s="206">
        <f>H124+H122</f>
        <v>300000</v>
      </c>
    </row>
    <row r="126" spans="1:9" s="179" customFormat="1" ht="15.75" customHeight="1">
      <c r="A126" s="408">
        <v>1</v>
      </c>
      <c r="B126" s="409"/>
      <c r="C126" s="410" t="s">
        <v>253</v>
      </c>
      <c r="D126" s="411">
        <f>E126+F126+G126+H126</f>
        <v>11034051.45</v>
      </c>
      <c r="E126" s="412">
        <f>E49</f>
        <v>8681198</v>
      </c>
      <c r="F126" s="412">
        <f>F49</f>
        <v>0</v>
      </c>
      <c r="G126" s="412">
        <f>G49</f>
        <v>0</v>
      </c>
      <c r="H126" s="412">
        <f>H49</f>
        <v>2352853.45</v>
      </c>
      <c r="I126" s="180"/>
    </row>
    <row r="127" spans="1:8" s="179" customFormat="1" ht="15" customHeight="1">
      <c r="A127" s="408">
        <v>7</v>
      </c>
      <c r="B127" s="413"/>
      <c r="C127" s="414" t="s">
        <v>36</v>
      </c>
      <c r="D127" s="411">
        <f>E127+F127+G127+H127</f>
        <v>1461167174.55</v>
      </c>
      <c r="E127" s="411">
        <f>E120+E117+E84+E72+E55</f>
        <v>1222354951</v>
      </c>
      <c r="F127" s="411">
        <f>F120+F117+F84+F72+F55</f>
        <v>164147000</v>
      </c>
      <c r="G127" s="411">
        <f>G120+G117+G84+G72+G55</f>
        <v>29635223.55</v>
      </c>
      <c r="H127" s="411">
        <f>H120+H117+H84+H72+H55</f>
        <v>45030000</v>
      </c>
    </row>
    <row r="128" spans="1:8" s="179" customFormat="1" ht="14.25" customHeight="1">
      <c r="A128" s="408">
        <v>8</v>
      </c>
      <c r="B128" s="413"/>
      <c r="C128" s="414" t="s">
        <v>37</v>
      </c>
      <c r="D128" s="411">
        <f>E128+F128+G128+H128</f>
        <v>300000</v>
      </c>
      <c r="E128" s="411">
        <f>E125</f>
        <v>0</v>
      </c>
      <c r="F128" s="411">
        <f>F125</f>
        <v>0</v>
      </c>
      <c r="G128" s="411">
        <f>G125</f>
        <v>0</v>
      </c>
      <c r="H128" s="411">
        <f>H125</f>
        <v>300000</v>
      </c>
    </row>
    <row r="129" spans="1:8" ht="12.75" thickBot="1">
      <c r="A129" s="415"/>
      <c r="B129" s="416"/>
      <c r="C129" s="417"/>
      <c r="D129" s="418"/>
      <c r="E129" s="419"/>
      <c r="F129" s="419"/>
      <c r="G129" s="419"/>
      <c r="H129" s="419"/>
    </row>
    <row r="130" spans="1:8" s="179" customFormat="1" ht="22.5" customHeight="1" thickBot="1" thickTop="1">
      <c r="A130" s="441" t="s">
        <v>176</v>
      </c>
      <c r="B130" s="442"/>
      <c r="C130" s="420" t="s">
        <v>38</v>
      </c>
      <c r="D130" s="421">
        <f>E130+F130+G130+H130</f>
        <v>1472501226</v>
      </c>
      <c r="E130" s="421">
        <f>+E128+E127+E126</f>
        <v>1231036149</v>
      </c>
      <c r="F130" s="421">
        <f>+F128+F127+F126</f>
        <v>164147000</v>
      </c>
      <c r="G130" s="421">
        <f>+G128+G127+G126</f>
        <v>29635223.55</v>
      </c>
      <c r="H130" s="421">
        <f>+H128+H127+H126</f>
        <v>47682853.45</v>
      </c>
    </row>
    <row r="131" spans="1:8" ht="12" thickTop="1">
      <c r="A131" s="72"/>
      <c r="B131" s="73"/>
      <c r="C131" s="73"/>
      <c r="D131" s="47"/>
      <c r="E131" s="9"/>
      <c r="F131" s="10"/>
      <c r="G131" s="11"/>
      <c r="H131" s="10"/>
    </row>
    <row r="132" spans="1:8" ht="11.25">
      <c r="A132" s="72"/>
      <c r="B132" s="73"/>
      <c r="C132" s="73"/>
      <c r="D132" s="47"/>
      <c r="E132" s="9"/>
      <c r="F132" s="10"/>
      <c r="G132" s="11"/>
      <c r="H132" s="10"/>
    </row>
    <row r="133" spans="1:8" ht="11.25">
      <c r="A133" s="72"/>
      <c r="B133" s="73"/>
      <c r="C133" s="73"/>
      <c r="D133" s="47"/>
      <c r="E133" s="9"/>
      <c r="F133" s="10"/>
      <c r="G133" s="11"/>
      <c r="H133" s="10"/>
    </row>
    <row r="134" spans="1:8" ht="11.25">
      <c r="A134" s="72"/>
      <c r="B134" s="73"/>
      <c r="C134" s="73"/>
      <c r="D134" s="47"/>
      <c r="E134" s="9"/>
      <c r="F134" s="10"/>
      <c r="G134" s="11"/>
      <c r="H134" s="10"/>
    </row>
    <row r="135" spans="1:8" ht="11.25">
      <c r="A135" s="72"/>
      <c r="B135" s="73"/>
      <c r="C135" s="73"/>
      <c r="D135" s="47"/>
      <c r="E135" s="9"/>
      <c r="F135" s="10"/>
      <c r="G135" s="11"/>
      <c r="H135" s="10"/>
    </row>
    <row r="136" spans="1:8" ht="11.25">
      <c r="A136" s="72"/>
      <c r="B136" s="73"/>
      <c r="C136" s="73"/>
      <c r="D136" s="47"/>
      <c r="E136" s="9"/>
      <c r="F136" s="10"/>
      <c r="G136" s="11"/>
      <c r="H136" s="10"/>
    </row>
    <row r="137" spans="1:8" ht="11.25">
      <c r="A137" s="72"/>
      <c r="B137" s="73"/>
      <c r="C137" s="73"/>
      <c r="D137" s="47"/>
      <c r="E137" s="9"/>
      <c r="F137" s="10"/>
      <c r="G137" s="11"/>
      <c r="H137" s="10"/>
    </row>
    <row r="138" spans="1:8" ht="11.25">
      <c r="A138" s="72"/>
      <c r="B138" s="73"/>
      <c r="C138" s="73"/>
      <c r="D138" s="47"/>
      <c r="E138" s="9"/>
      <c r="F138" s="10"/>
      <c r="G138" s="11"/>
      <c r="H138" s="10"/>
    </row>
    <row r="139" spans="1:8" ht="11.25">
      <c r="A139" s="72"/>
      <c r="B139" s="73"/>
      <c r="C139" s="73"/>
      <c r="D139" s="47"/>
      <c r="E139" s="9"/>
      <c r="F139" s="10"/>
      <c r="G139" s="11"/>
      <c r="H139" s="10"/>
    </row>
    <row r="140" spans="1:8" ht="11.25">
      <c r="A140" s="72"/>
      <c r="B140" s="73"/>
      <c r="C140" s="73"/>
      <c r="D140" s="47"/>
      <c r="E140" s="9"/>
      <c r="F140" s="10"/>
      <c r="G140" s="11"/>
      <c r="H140" s="10"/>
    </row>
    <row r="141" spans="1:8" ht="11.25">
      <c r="A141" s="72"/>
      <c r="B141" s="73"/>
      <c r="C141" s="73"/>
      <c r="D141" s="47"/>
      <c r="E141" s="9"/>
      <c r="F141" s="10"/>
      <c r="G141" s="11"/>
      <c r="H141" s="10"/>
    </row>
    <row r="142" spans="1:8" ht="11.25">
      <c r="A142" s="72"/>
      <c r="B142" s="73"/>
      <c r="C142" s="73"/>
      <c r="D142" s="47"/>
      <c r="E142" s="9"/>
      <c r="F142" s="10"/>
      <c r="G142" s="11"/>
      <c r="H142" s="10"/>
    </row>
    <row r="143" spans="1:8" ht="11.25">
      <c r="A143" s="72"/>
      <c r="B143" s="73"/>
      <c r="C143" s="73"/>
      <c r="D143" s="47"/>
      <c r="E143" s="9"/>
      <c r="F143" s="10"/>
      <c r="G143" s="11"/>
      <c r="H143" s="10"/>
    </row>
    <row r="144" spans="1:8" ht="11.25">
      <c r="A144" s="72"/>
      <c r="B144" s="73"/>
      <c r="C144" s="73"/>
      <c r="D144" s="47"/>
      <c r="E144" s="9"/>
      <c r="F144" s="10"/>
      <c r="G144" s="11"/>
      <c r="H144" s="10"/>
    </row>
    <row r="145" spans="1:8" ht="12.75">
      <c r="A145" s="74" t="s">
        <v>265</v>
      </c>
      <c r="B145" s="75" t="s">
        <v>264</v>
      </c>
      <c r="C145" s="75" t="s">
        <v>290</v>
      </c>
      <c r="D145" s="76"/>
      <c r="E145" s="77"/>
      <c r="F145" s="77"/>
      <c r="G145" s="77"/>
      <c r="H145" s="77"/>
    </row>
    <row r="146" spans="1:8" ht="13.5" thickBot="1">
      <c r="A146" s="78"/>
      <c r="B146" s="68"/>
      <c r="C146" s="79"/>
      <c r="D146" s="80"/>
      <c r="E146" s="77"/>
      <c r="F146" s="77"/>
      <c r="G146" s="77"/>
      <c r="H146" s="77"/>
    </row>
    <row r="147" spans="1:8" ht="42.75" customHeight="1" thickBot="1">
      <c r="A147" s="56" t="s">
        <v>39</v>
      </c>
      <c r="B147" s="56" t="s">
        <v>39</v>
      </c>
      <c r="C147" s="12" t="s">
        <v>1</v>
      </c>
      <c r="D147" s="58" t="s">
        <v>343</v>
      </c>
      <c r="E147" s="1" t="s">
        <v>2</v>
      </c>
      <c r="F147" s="1" t="s">
        <v>3</v>
      </c>
      <c r="G147" s="1" t="s">
        <v>222</v>
      </c>
      <c r="H147" s="1" t="s">
        <v>5</v>
      </c>
    </row>
    <row r="148" spans="1:8" ht="13.5" customHeight="1" thickBot="1">
      <c r="A148" s="443">
        <v>0</v>
      </c>
      <c r="B148" s="443"/>
      <c r="C148" s="81">
        <v>0</v>
      </c>
      <c r="D148" s="96" t="s">
        <v>6</v>
      </c>
      <c r="E148" s="96">
        <v>3</v>
      </c>
      <c r="F148" s="96">
        <v>4</v>
      </c>
      <c r="G148" s="96">
        <v>5</v>
      </c>
      <c r="H148" s="96">
        <v>6</v>
      </c>
    </row>
    <row r="149" spans="1:8" ht="13.5" customHeight="1">
      <c r="A149" s="95" t="s">
        <v>283</v>
      </c>
      <c r="B149" s="424">
        <v>411100</v>
      </c>
      <c r="C149" s="98" t="s">
        <v>187</v>
      </c>
      <c r="D149" s="172">
        <f>E149+F149+G149+H149</f>
        <v>1144790174.55</v>
      </c>
      <c r="E149" s="172">
        <f>E163+E155</f>
        <v>989202951</v>
      </c>
      <c r="F149" s="172">
        <f>F163+F155</f>
        <v>148392000</v>
      </c>
      <c r="G149" s="172">
        <f>SUM(G155+G163)</f>
        <v>1195223.55</v>
      </c>
      <c r="H149" s="172">
        <f>SUM(H155+H163)</f>
        <v>6000000</v>
      </c>
    </row>
    <row r="150" spans="1:8" ht="13.5" customHeight="1" hidden="1">
      <c r="A150" s="95"/>
      <c r="B150" s="424">
        <v>411100</v>
      </c>
      <c r="C150" s="98" t="s">
        <v>286</v>
      </c>
      <c r="D150" s="99">
        <f>E150+F150+G150+H150</f>
        <v>1144704245.55</v>
      </c>
      <c r="E150" s="99">
        <f>E163+E155</f>
        <v>989202951</v>
      </c>
      <c r="F150" s="99">
        <f>F156+F157+F158+F155</f>
        <v>148306071</v>
      </c>
      <c r="G150" s="99">
        <f>G163+G155</f>
        <v>1195223.55</v>
      </c>
      <c r="H150" s="99">
        <f>H163+H155</f>
        <v>6000000</v>
      </c>
    </row>
    <row r="151" spans="1:8" ht="13.5" customHeight="1">
      <c r="A151" s="95"/>
      <c r="B151" s="424">
        <v>411141</v>
      </c>
      <c r="C151" s="170" t="s">
        <v>40</v>
      </c>
      <c r="D151" s="99">
        <f aca="true" t="shared" si="2" ref="D151:D158">E151+F151+G151+H151</f>
        <v>0</v>
      </c>
      <c r="E151" s="99"/>
      <c r="F151" s="99"/>
      <c r="G151" s="99"/>
      <c r="H151" s="99"/>
    </row>
    <row r="152" spans="1:8" ht="13.5" customHeight="1">
      <c r="A152" s="95" t="s">
        <v>280</v>
      </c>
      <c r="B152" s="424">
        <v>4111199</v>
      </c>
      <c r="C152" s="170" t="s">
        <v>284</v>
      </c>
      <c r="D152" s="99">
        <f>E152+F152+G152+H152</f>
        <v>21309514</v>
      </c>
      <c r="E152" s="99">
        <v>20777443</v>
      </c>
      <c r="F152" s="99">
        <v>532071</v>
      </c>
      <c r="G152" s="99"/>
      <c r="H152" s="99"/>
    </row>
    <row r="153" spans="1:8" ht="13.5" customHeight="1">
      <c r="A153" s="95">
        <v>915</v>
      </c>
      <c r="B153" s="424">
        <v>411112</v>
      </c>
      <c r="C153" s="92" t="s">
        <v>282</v>
      </c>
      <c r="D153" s="99">
        <f>SUM(E153:H153)</f>
        <v>49075</v>
      </c>
      <c r="E153" s="99">
        <v>49075</v>
      </c>
      <c r="F153" s="99"/>
      <c r="G153" s="99"/>
      <c r="H153" s="99"/>
    </row>
    <row r="154" spans="1:8" ht="13.5" customHeight="1">
      <c r="A154" s="95">
        <v>411</v>
      </c>
      <c r="B154" s="424"/>
      <c r="C154" s="170" t="s">
        <v>291</v>
      </c>
      <c r="D154" s="99">
        <f>E154+F154+G154+H154</f>
        <v>964254991.46</v>
      </c>
      <c r="E154" s="99">
        <v>830833362</v>
      </c>
      <c r="F154" s="99">
        <v>127226862</v>
      </c>
      <c r="G154" s="99">
        <v>1029034.46</v>
      </c>
      <c r="H154" s="99">
        <v>5165733</v>
      </c>
    </row>
    <row r="155" spans="1:8" ht="13.5" customHeight="1">
      <c r="A155" s="215">
        <v>411</v>
      </c>
      <c r="B155" s="444" t="s">
        <v>188</v>
      </c>
      <c r="C155" s="445"/>
      <c r="D155" s="216">
        <f>E155+F155+G155+H155</f>
        <v>985613580.46</v>
      </c>
      <c r="E155" s="216">
        <f>E152+E153+E154</f>
        <v>851659880</v>
      </c>
      <c r="F155" s="216">
        <f>F152+F153+F154</f>
        <v>127758933</v>
      </c>
      <c r="G155" s="216">
        <f>G152+G153+G154</f>
        <v>1029034.46</v>
      </c>
      <c r="H155" s="216">
        <f>H152+H153+H154</f>
        <v>5165733</v>
      </c>
    </row>
    <row r="156" spans="1:8" ht="13.5" customHeight="1">
      <c r="A156" s="95" t="s">
        <v>283</v>
      </c>
      <c r="B156" s="424">
        <v>412100</v>
      </c>
      <c r="C156" s="98" t="s">
        <v>183</v>
      </c>
      <c r="D156" s="99">
        <f t="shared" si="2"/>
        <v>106068049.8</v>
      </c>
      <c r="E156" s="99">
        <v>91391670</v>
      </c>
      <c r="F156" s="99">
        <v>13994955</v>
      </c>
      <c r="G156" s="99">
        <v>113193.8</v>
      </c>
      <c r="H156" s="99">
        <v>568231</v>
      </c>
    </row>
    <row r="157" spans="1:8" ht="13.5" customHeight="1">
      <c r="A157" s="95" t="s">
        <v>283</v>
      </c>
      <c r="B157" s="424">
        <v>412200</v>
      </c>
      <c r="C157" s="98" t="s">
        <v>184</v>
      </c>
      <c r="D157" s="99">
        <f t="shared" si="2"/>
        <v>49659133.29</v>
      </c>
      <c r="E157" s="99">
        <v>42787919</v>
      </c>
      <c r="F157" s="99">
        <v>6552183</v>
      </c>
      <c r="G157" s="99">
        <v>52995.29</v>
      </c>
      <c r="H157" s="99">
        <v>266036</v>
      </c>
    </row>
    <row r="158" spans="1:8" ht="13.5" customHeight="1">
      <c r="A158" s="95"/>
      <c r="B158" s="424">
        <v>412300</v>
      </c>
      <c r="C158" s="98" t="s">
        <v>185</v>
      </c>
      <c r="D158" s="99">
        <f t="shared" si="2"/>
        <v>0</v>
      </c>
      <c r="E158" s="99"/>
      <c r="F158" s="99"/>
      <c r="G158" s="99"/>
      <c r="H158" s="171"/>
    </row>
    <row r="159" spans="1:8" ht="13.5" customHeight="1">
      <c r="A159" s="95" t="s">
        <v>280</v>
      </c>
      <c r="B159" s="425">
        <v>412111</v>
      </c>
      <c r="C159" s="98" t="s">
        <v>183</v>
      </c>
      <c r="D159" s="99">
        <f>SUM(E159,F159,G159,H159)</f>
        <v>2344047</v>
      </c>
      <c r="E159" s="99">
        <v>2285519</v>
      </c>
      <c r="F159" s="99">
        <v>58528</v>
      </c>
      <c r="G159" s="99"/>
      <c r="H159" s="171"/>
    </row>
    <row r="160" spans="1:8" ht="13.5" customHeight="1">
      <c r="A160" s="95" t="s">
        <v>280</v>
      </c>
      <c r="B160" s="425">
        <v>412211</v>
      </c>
      <c r="C160" s="98" t="s">
        <v>184</v>
      </c>
      <c r="D160" s="99">
        <f>SUM(E160,F160,G160,H160)</f>
        <v>1097439</v>
      </c>
      <c r="E160" s="99">
        <v>1070038</v>
      </c>
      <c r="F160" s="99">
        <v>27401</v>
      </c>
      <c r="G160" s="99"/>
      <c r="H160" s="171"/>
    </row>
    <row r="161" spans="1:8" ht="13.5" customHeight="1">
      <c r="A161" s="95">
        <v>915</v>
      </c>
      <c r="B161" s="424">
        <v>412111</v>
      </c>
      <c r="C161" s="98" t="s">
        <v>183</v>
      </c>
      <c r="D161" s="99">
        <f>E161+F161+F161+H161</f>
        <v>5398</v>
      </c>
      <c r="E161" s="99">
        <v>5398</v>
      </c>
      <c r="F161" s="99"/>
      <c r="G161" s="99"/>
      <c r="H161" s="171"/>
    </row>
    <row r="162" spans="1:8" ht="13.5" customHeight="1">
      <c r="A162" s="95">
        <v>915</v>
      </c>
      <c r="B162" s="424">
        <v>412211</v>
      </c>
      <c r="C162" s="98" t="s">
        <v>184</v>
      </c>
      <c r="D162" s="99">
        <f>E162+F162+G162+H162</f>
        <v>2527</v>
      </c>
      <c r="E162" s="99">
        <v>2527</v>
      </c>
      <c r="F162" s="99"/>
      <c r="G162" s="99"/>
      <c r="H162" s="171"/>
    </row>
    <row r="163" spans="1:13" ht="13.5" customHeight="1">
      <c r="A163" s="215">
        <v>412</v>
      </c>
      <c r="B163" s="444" t="s">
        <v>186</v>
      </c>
      <c r="C163" s="445"/>
      <c r="D163" s="216">
        <f>D158+D157+D156+D159+D160+D161+D162</f>
        <v>159176594.09</v>
      </c>
      <c r="E163" s="216">
        <f>E158+E157+E156+E159+E160+E161+E162</f>
        <v>137543071</v>
      </c>
      <c r="F163" s="216">
        <f>F158+F157+F156+F159+F160+F161+F162</f>
        <v>20633067</v>
      </c>
      <c r="G163" s="216">
        <f>G158+G157+G156</f>
        <v>166189.09</v>
      </c>
      <c r="H163" s="216">
        <f>H158+H157+H156</f>
        <v>834267</v>
      </c>
      <c r="J163" s="48"/>
      <c r="K163" s="48"/>
      <c r="L163" s="48"/>
      <c r="M163" s="48"/>
    </row>
    <row r="164" spans="1:11" ht="12">
      <c r="A164" s="15"/>
      <c r="B164" s="3">
        <v>4131</v>
      </c>
      <c r="C164" s="16" t="s">
        <v>236</v>
      </c>
      <c r="D164" s="20">
        <f>E164+F164+G164+H164</f>
        <v>1300000</v>
      </c>
      <c r="E164" s="19"/>
      <c r="F164" s="19"/>
      <c r="G164" s="19"/>
      <c r="H164" s="19">
        <v>1300000</v>
      </c>
      <c r="K164" s="48"/>
    </row>
    <row r="165" spans="1:8" ht="12">
      <c r="A165" s="15"/>
      <c r="B165" s="3"/>
      <c r="C165" s="16"/>
      <c r="D165" s="20">
        <f>E165+F165+G165+H165</f>
        <v>0</v>
      </c>
      <c r="E165" s="40"/>
      <c r="F165" s="40"/>
      <c r="G165" s="40"/>
      <c r="H165" s="40"/>
    </row>
    <row r="166" spans="1:8" ht="12">
      <c r="A166" s="15"/>
      <c r="B166" s="3"/>
      <c r="C166" s="16"/>
      <c r="D166" s="41">
        <f>E166+F166+G166+H166</f>
        <v>0</v>
      </c>
      <c r="E166" s="40"/>
      <c r="F166" s="40"/>
      <c r="G166" s="44"/>
      <c r="H166" s="40"/>
    </row>
    <row r="167" spans="1:8" ht="12">
      <c r="A167" s="217">
        <v>413</v>
      </c>
      <c r="B167" s="449" t="s">
        <v>307</v>
      </c>
      <c r="C167" s="449"/>
      <c r="D167" s="218">
        <f>D166+D165+D164</f>
        <v>1300000</v>
      </c>
      <c r="E167" s="218">
        <f>E166+E165+E164</f>
        <v>0</v>
      </c>
      <c r="F167" s="218">
        <f>F166+F165+F164</f>
        <v>0</v>
      </c>
      <c r="G167" s="218">
        <f>G166+G165+G164</f>
        <v>0</v>
      </c>
      <c r="H167" s="218">
        <f>H166+H165+H164</f>
        <v>1300000</v>
      </c>
    </row>
    <row r="168" spans="1:8" ht="12">
      <c r="A168" s="207"/>
      <c r="B168" s="210">
        <v>414121</v>
      </c>
      <c r="C168" s="213" t="s">
        <v>292</v>
      </c>
      <c r="D168" s="150">
        <f>E168+F168+G168+H168</f>
        <v>75000</v>
      </c>
      <c r="E168" s="150"/>
      <c r="F168" s="150"/>
      <c r="G168" s="150"/>
      <c r="H168" s="150">
        <v>75000</v>
      </c>
    </row>
    <row r="169" spans="1:8" ht="12">
      <c r="A169" s="208">
        <v>4141</v>
      </c>
      <c r="B169" s="214" t="s">
        <v>308</v>
      </c>
      <c r="C169" s="212"/>
      <c r="D169" s="209">
        <f>D168</f>
        <v>75000</v>
      </c>
      <c r="E169" s="166">
        <f>E168</f>
        <v>0</v>
      </c>
      <c r="F169" s="166">
        <f>F168</f>
        <v>0</v>
      </c>
      <c r="G169" s="166">
        <f>G168</f>
        <v>0</v>
      </c>
      <c r="H169" s="166">
        <f>H168</f>
        <v>75000</v>
      </c>
    </row>
    <row r="170" spans="1:8" ht="12">
      <c r="A170" s="82"/>
      <c r="B170" s="162">
        <v>414311</v>
      </c>
      <c r="C170" s="211" t="s">
        <v>41</v>
      </c>
      <c r="D170" s="20">
        <f>E170+F170+G170+H170</f>
        <v>7585000</v>
      </c>
      <c r="E170" s="44">
        <v>6085000</v>
      </c>
      <c r="F170" s="44">
        <v>1500000</v>
      </c>
      <c r="G170" s="44"/>
      <c r="H170" s="44"/>
    </row>
    <row r="171" spans="1:8" ht="12">
      <c r="A171" s="82"/>
      <c r="B171" s="18">
        <v>414312</v>
      </c>
      <c r="C171" s="16" t="s">
        <v>42</v>
      </c>
      <c r="D171" s="20">
        <f>E171+F171+G171+H171</f>
        <v>0</v>
      </c>
      <c r="E171" s="44"/>
      <c r="F171" s="44"/>
      <c r="G171" s="44"/>
      <c r="H171" s="44"/>
    </row>
    <row r="172" spans="1:8" ht="12">
      <c r="A172" s="82"/>
      <c r="B172" s="133">
        <v>414314</v>
      </c>
      <c r="C172" s="16" t="s">
        <v>43</v>
      </c>
      <c r="D172" s="20">
        <f>E172+F172+G172+H172</f>
        <v>1040000</v>
      </c>
      <c r="E172" s="44">
        <v>420000</v>
      </c>
      <c r="F172" s="44">
        <v>200000</v>
      </c>
      <c r="G172" s="44"/>
      <c r="H172" s="44">
        <v>420000</v>
      </c>
    </row>
    <row r="173" spans="1:8" ht="12">
      <c r="A173" s="165">
        <v>4143</v>
      </c>
      <c r="B173" s="450" t="s">
        <v>309</v>
      </c>
      <c r="C173" s="450"/>
      <c r="D173" s="166">
        <f>D172+D171+D170</f>
        <v>8625000</v>
      </c>
      <c r="E173" s="166">
        <f>E172+E171+E170</f>
        <v>6505000</v>
      </c>
      <c r="F173" s="166">
        <f>F172+F171+F170</f>
        <v>1700000</v>
      </c>
      <c r="G173" s="166">
        <f>G172+G171+G170</f>
        <v>0</v>
      </c>
      <c r="H173" s="166">
        <f>H172+H171+H170</f>
        <v>420000</v>
      </c>
    </row>
    <row r="174" spans="1:8" ht="24">
      <c r="A174" s="82" t="s">
        <v>278</v>
      </c>
      <c r="B174" s="18">
        <v>414411</v>
      </c>
      <c r="C174" s="16" t="s">
        <v>259</v>
      </c>
      <c r="D174" s="20">
        <f>E174+F174+G174+H174</f>
        <v>3583000</v>
      </c>
      <c r="E174" s="44">
        <v>3278000</v>
      </c>
      <c r="F174" s="40">
        <v>200000</v>
      </c>
      <c r="G174" s="44"/>
      <c r="H174" s="44">
        <v>105000</v>
      </c>
    </row>
    <row r="175" spans="1:8" ht="12">
      <c r="A175" s="82"/>
      <c r="B175" s="18">
        <v>414419</v>
      </c>
      <c r="C175" s="16" t="s">
        <v>310</v>
      </c>
      <c r="D175" s="20">
        <f>SUM(E175,F175,G175,H175)</f>
        <v>9382000</v>
      </c>
      <c r="E175" s="42">
        <v>9322000</v>
      </c>
      <c r="F175" s="41"/>
      <c r="G175" s="42"/>
      <c r="H175" s="42">
        <v>60000</v>
      </c>
    </row>
    <row r="176" spans="1:8" ht="12">
      <c r="A176" s="82"/>
      <c r="B176" s="18"/>
      <c r="C176" s="16"/>
      <c r="D176" s="20"/>
      <c r="E176" s="42"/>
      <c r="F176" s="41"/>
      <c r="G176" s="42"/>
      <c r="H176" s="42"/>
    </row>
    <row r="177" spans="1:8" ht="22.5" customHeight="1">
      <c r="A177" s="165">
        <v>4144</v>
      </c>
      <c r="B177" s="451" t="s">
        <v>311</v>
      </c>
      <c r="C177" s="451"/>
      <c r="D177" s="166">
        <f>D174+D175+D176</f>
        <v>12965000</v>
      </c>
      <c r="E177" s="166">
        <f>E174+E175+E176</f>
        <v>12600000</v>
      </c>
      <c r="F177" s="166">
        <f>F174+F175+F176</f>
        <v>200000</v>
      </c>
      <c r="G177" s="166">
        <f>G174+G175+G176</f>
        <v>0</v>
      </c>
      <c r="H177" s="166">
        <f>H174+H175+H176</f>
        <v>165000</v>
      </c>
    </row>
    <row r="178" spans="1:8" ht="18.75" customHeight="1">
      <c r="A178" s="219">
        <v>414</v>
      </c>
      <c r="B178" s="452" t="s">
        <v>44</v>
      </c>
      <c r="C178" s="452"/>
      <c r="D178" s="220">
        <f>D177+D173+D169</f>
        <v>21665000</v>
      </c>
      <c r="E178" s="220">
        <f>E177+E173</f>
        <v>19105000</v>
      </c>
      <c r="F178" s="220">
        <f>F177+F173</f>
        <v>1900000</v>
      </c>
      <c r="G178" s="220">
        <f>G177+G173</f>
        <v>0</v>
      </c>
      <c r="H178" s="220">
        <f>H177+H173+H169</f>
        <v>660000</v>
      </c>
    </row>
    <row r="179" spans="1:8" ht="17.25" customHeight="1">
      <c r="A179" s="17"/>
      <c r="B179" s="18">
        <v>415112</v>
      </c>
      <c r="C179" s="23" t="s">
        <v>45</v>
      </c>
      <c r="D179" s="224">
        <f>E179+F179+G179+H179</f>
        <v>24825000</v>
      </c>
      <c r="E179" s="225">
        <v>21960000</v>
      </c>
      <c r="F179" s="225">
        <v>2795000</v>
      </c>
      <c r="G179" s="225">
        <v>70000</v>
      </c>
      <c r="H179" s="225"/>
    </row>
    <row r="180" spans="1:8" ht="18" customHeight="1">
      <c r="A180" s="221">
        <v>415</v>
      </c>
      <c r="B180" s="453" t="s">
        <v>46</v>
      </c>
      <c r="C180" s="453"/>
      <c r="D180" s="220">
        <f>D179</f>
        <v>24825000</v>
      </c>
      <c r="E180" s="220">
        <f>E179</f>
        <v>21960000</v>
      </c>
      <c r="F180" s="220">
        <f>F179</f>
        <v>2795000</v>
      </c>
      <c r="G180" s="220">
        <f>G179</f>
        <v>70000</v>
      </c>
      <c r="H180" s="220">
        <f>H179</f>
        <v>0</v>
      </c>
    </row>
    <row r="181" spans="1:8" ht="27.75" customHeight="1">
      <c r="A181" s="17"/>
      <c r="B181" s="18" t="s">
        <v>240</v>
      </c>
      <c r="C181" s="226" t="s">
        <v>241</v>
      </c>
      <c r="D181" s="224">
        <f>E181+F181+G181+H181</f>
        <v>17400000</v>
      </c>
      <c r="E181" s="224">
        <v>13500000</v>
      </c>
      <c r="F181" s="224">
        <v>2400000</v>
      </c>
      <c r="G181" s="224"/>
      <c r="H181" s="224">
        <v>1500000</v>
      </c>
    </row>
    <row r="182" spans="1:8" ht="18.75" customHeight="1">
      <c r="A182" s="222">
        <v>416</v>
      </c>
      <c r="B182" s="454" t="s">
        <v>47</v>
      </c>
      <c r="C182" s="454"/>
      <c r="D182" s="223">
        <f>D181</f>
        <v>17400000</v>
      </c>
      <c r="E182" s="223">
        <f>E181</f>
        <v>13500000</v>
      </c>
      <c r="F182" s="223">
        <f>F181</f>
        <v>2400000</v>
      </c>
      <c r="G182" s="223">
        <f>G181</f>
        <v>0</v>
      </c>
      <c r="H182" s="223">
        <f>H181</f>
        <v>1500000</v>
      </c>
    </row>
    <row r="183" spans="1:8" ht="18" customHeight="1">
      <c r="A183" s="227">
        <v>4100</v>
      </c>
      <c r="B183" s="459" t="s">
        <v>48</v>
      </c>
      <c r="C183" s="459"/>
      <c r="D183" s="228">
        <f>D182+D180+D178+D167+D163+D155</f>
        <v>1209980174.55</v>
      </c>
      <c r="E183" s="228">
        <f>E182+E180+E178+E163+E155</f>
        <v>1043767951</v>
      </c>
      <c r="F183" s="228">
        <f>F182+F180+F178+F163+F155</f>
        <v>155487000</v>
      </c>
      <c r="G183" s="228">
        <f>G182+G180+G178+G163+G155</f>
        <v>1265223.55</v>
      </c>
      <c r="H183" s="228">
        <f>H182+H180+H178+H163+H155+H167</f>
        <v>9460000</v>
      </c>
    </row>
    <row r="184" spans="1:8" ht="12">
      <c r="A184" s="17"/>
      <c r="B184" s="133">
        <v>421111</v>
      </c>
      <c r="C184" s="16" t="s">
        <v>49</v>
      </c>
      <c r="D184" s="41">
        <f>E184+F184+G184+H184</f>
        <v>1632000</v>
      </c>
      <c r="E184" s="40">
        <v>1482000</v>
      </c>
      <c r="F184" s="40"/>
      <c r="G184" s="44"/>
      <c r="H184" s="40">
        <v>150000</v>
      </c>
    </row>
    <row r="185" spans="1:8" ht="17.25" customHeight="1">
      <c r="A185" s="229">
        <v>4211</v>
      </c>
      <c r="B185" s="458" t="s">
        <v>312</v>
      </c>
      <c r="C185" s="458"/>
      <c r="D185" s="230">
        <f>D184</f>
        <v>1632000</v>
      </c>
      <c r="E185" s="230">
        <f>E184</f>
        <v>1482000</v>
      </c>
      <c r="F185" s="230">
        <f>F184</f>
        <v>0</v>
      </c>
      <c r="G185" s="230">
        <f>G184</f>
        <v>0</v>
      </c>
      <c r="H185" s="230">
        <f>H184</f>
        <v>150000</v>
      </c>
    </row>
    <row r="186" spans="1:8" ht="12">
      <c r="A186" s="82"/>
      <c r="B186" s="18">
        <v>421211</v>
      </c>
      <c r="C186" s="16" t="s">
        <v>50</v>
      </c>
      <c r="D186" s="41">
        <f>E186+F186+G186+H186</f>
        <v>15200000</v>
      </c>
      <c r="E186" s="44">
        <v>14900000</v>
      </c>
      <c r="F186" s="44"/>
      <c r="G186" s="44"/>
      <c r="H186" s="44">
        <v>300000</v>
      </c>
    </row>
    <row r="187" spans="1:8" ht="12">
      <c r="A187" s="82"/>
      <c r="B187" s="18">
        <v>421221</v>
      </c>
      <c r="C187" s="16" t="s">
        <v>194</v>
      </c>
      <c r="D187" s="41">
        <f>E187+F187+G187+H187</f>
        <v>2500000</v>
      </c>
      <c r="E187" s="44">
        <v>2500000</v>
      </c>
      <c r="F187" s="44"/>
      <c r="G187" s="44"/>
      <c r="H187" s="44"/>
    </row>
    <row r="188" spans="1:8" ht="12">
      <c r="A188" s="82"/>
      <c r="B188" s="18">
        <v>421224</v>
      </c>
      <c r="C188" s="16" t="s">
        <v>195</v>
      </c>
      <c r="D188" s="41">
        <f>E188+F188+G188+H188</f>
        <v>0</v>
      </c>
      <c r="E188" s="44"/>
      <c r="F188" s="44"/>
      <c r="G188" s="44"/>
      <c r="H188" s="44"/>
    </row>
    <row r="189" spans="1:8" ht="12">
      <c r="A189" s="22"/>
      <c r="B189" s="18">
        <v>421225</v>
      </c>
      <c r="C189" s="16" t="s">
        <v>51</v>
      </c>
      <c r="D189" s="41">
        <f>E189+F189+G189+H189</f>
        <v>18163000</v>
      </c>
      <c r="E189" s="44">
        <v>18163000</v>
      </c>
      <c r="F189" s="44"/>
      <c r="G189" s="44"/>
      <c r="H189" s="44"/>
    </row>
    <row r="190" spans="1:8" ht="17.25" customHeight="1">
      <c r="A190" s="229">
        <v>4212</v>
      </c>
      <c r="B190" s="458" t="s">
        <v>313</v>
      </c>
      <c r="C190" s="458"/>
      <c r="D190" s="230">
        <f>D189+D186+D187+D188</f>
        <v>35863000</v>
      </c>
      <c r="E190" s="230">
        <f>E189+E186+E187+E188</f>
        <v>35563000</v>
      </c>
      <c r="F190" s="230">
        <f>F189+F186+F187+F188</f>
        <v>0</v>
      </c>
      <c r="G190" s="230">
        <f>G189+G186+G187+G188</f>
        <v>0</v>
      </c>
      <c r="H190" s="230">
        <f>H189+H186+H187+H188</f>
        <v>300000</v>
      </c>
    </row>
    <row r="191" spans="1:8" ht="12">
      <c r="A191" s="17"/>
      <c r="B191" s="133">
        <v>421311</v>
      </c>
      <c r="C191" s="23" t="s">
        <v>52</v>
      </c>
      <c r="D191" s="41">
        <f aca="true" t="shared" si="3" ref="D191:D197">E191+F191+G191+H191</f>
        <v>1220000</v>
      </c>
      <c r="E191" s="44">
        <v>990000</v>
      </c>
      <c r="F191" s="44">
        <v>30000</v>
      </c>
      <c r="G191" s="44"/>
      <c r="H191" s="44">
        <v>200000</v>
      </c>
    </row>
    <row r="192" spans="1:8" ht="12">
      <c r="A192" s="22"/>
      <c r="B192" s="133">
        <v>421321</v>
      </c>
      <c r="C192" s="23" t="s">
        <v>53</v>
      </c>
      <c r="D192" s="41">
        <f t="shared" si="3"/>
        <v>162000</v>
      </c>
      <c r="E192" s="44">
        <v>150000</v>
      </c>
      <c r="F192" s="44"/>
      <c r="G192" s="44"/>
      <c r="H192" s="44">
        <v>12000</v>
      </c>
    </row>
    <row r="193" spans="1:8" ht="12">
      <c r="A193" s="22"/>
      <c r="B193" s="133">
        <v>421322</v>
      </c>
      <c r="C193" s="23" t="s">
        <v>196</v>
      </c>
      <c r="D193" s="41">
        <f t="shared" si="3"/>
        <v>60000</v>
      </c>
      <c r="E193" s="44">
        <v>60000</v>
      </c>
      <c r="F193" s="44"/>
      <c r="G193" s="44"/>
      <c r="H193" s="44"/>
    </row>
    <row r="194" spans="1:8" ht="12">
      <c r="A194" s="82"/>
      <c r="B194" s="133">
        <v>421324</v>
      </c>
      <c r="C194" s="23" t="s">
        <v>54</v>
      </c>
      <c r="D194" s="41">
        <f>E194+F194+G194+H194</f>
        <v>2000000</v>
      </c>
      <c r="E194" s="44">
        <v>1730000</v>
      </c>
      <c r="F194" s="44">
        <v>70000</v>
      </c>
      <c r="G194" s="44"/>
      <c r="H194" s="44">
        <v>200000</v>
      </c>
    </row>
    <row r="195" spans="1:8" ht="12">
      <c r="A195" s="83"/>
      <c r="B195" s="140">
        <v>421325</v>
      </c>
      <c r="C195" s="23" t="s">
        <v>270</v>
      </c>
      <c r="D195" s="41">
        <f t="shared" si="3"/>
        <v>3500000</v>
      </c>
      <c r="E195" s="44">
        <v>3500000</v>
      </c>
      <c r="F195" s="44"/>
      <c r="G195" s="44"/>
      <c r="H195" s="44"/>
    </row>
    <row r="196" spans="1:8" ht="12">
      <c r="A196" s="83"/>
      <c r="B196" s="140">
        <v>421392</v>
      </c>
      <c r="C196" s="23" t="s">
        <v>197</v>
      </c>
      <c r="D196" s="41">
        <f t="shared" si="3"/>
        <v>6000</v>
      </c>
      <c r="E196" s="44"/>
      <c r="F196" s="44"/>
      <c r="G196" s="44"/>
      <c r="H196" s="44">
        <v>6000</v>
      </c>
    </row>
    <row r="197" spans="1:8" ht="12.75" thickBot="1">
      <c r="A197" s="105"/>
      <c r="B197" s="161">
        <v>421393</v>
      </c>
      <c r="C197" s="106" t="s">
        <v>198</v>
      </c>
      <c r="D197" s="41">
        <f t="shared" si="3"/>
        <v>9000</v>
      </c>
      <c r="E197" s="107"/>
      <c r="F197" s="107"/>
      <c r="G197" s="107"/>
      <c r="H197" s="107">
        <v>9000</v>
      </c>
    </row>
    <row r="198" spans="1:8" ht="42.75" thickBot="1">
      <c r="A198" s="460" t="s">
        <v>39</v>
      </c>
      <c r="B198" s="460"/>
      <c r="C198" s="12" t="s">
        <v>1</v>
      </c>
      <c r="D198" s="58" t="s">
        <v>343</v>
      </c>
      <c r="E198" s="1" t="s">
        <v>2</v>
      </c>
      <c r="F198" s="1" t="s">
        <v>3</v>
      </c>
      <c r="G198" s="1" t="s">
        <v>222</v>
      </c>
      <c r="H198" s="1" t="s">
        <v>5</v>
      </c>
    </row>
    <row r="199" spans="1:8" ht="12" thickBot="1">
      <c r="A199" s="443">
        <v>0</v>
      </c>
      <c r="B199" s="443"/>
      <c r="C199" s="81">
        <v>0</v>
      </c>
      <c r="D199" s="103" t="s">
        <v>6</v>
      </c>
      <c r="E199" s="103">
        <v>3</v>
      </c>
      <c r="F199" s="103">
        <v>4</v>
      </c>
      <c r="G199" s="103">
        <v>5</v>
      </c>
      <c r="H199" s="103">
        <v>6</v>
      </c>
    </row>
    <row r="200" spans="1:8" ht="15" customHeight="1">
      <c r="A200" s="229">
        <v>4213</v>
      </c>
      <c r="B200" s="448" t="s">
        <v>55</v>
      </c>
      <c r="C200" s="448"/>
      <c r="D200" s="231">
        <f aca="true" t="shared" si="4" ref="D200:D205">E200+F200+G200+H200</f>
        <v>6957000</v>
      </c>
      <c r="E200" s="231">
        <f>E191+E192+E193+E194+E195+E196+E197</f>
        <v>6430000</v>
      </c>
      <c r="F200" s="231">
        <f>F195+F194+F192+F191+F196+F197</f>
        <v>100000</v>
      </c>
      <c r="G200" s="231">
        <f>G195+G194+G192+G191+G196+G197</f>
        <v>0</v>
      </c>
      <c r="H200" s="231">
        <f>H195+H194+H192+H191+H196+H197</f>
        <v>427000</v>
      </c>
    </row>
    <row r="201" spans="1:8" ht="12">
      <c r="A201" s="84"/>
      <c r="B201" s="162">
        <v>421411</v>
      </c>
      <c r="C201" s="25" t="s">
        <v>56</v>
      </c>
      <c r="D201" s="42">
        <f t="shared" si="4"/>
        <v>1800000</v>
      </c>
      <c r="E201" s="42">
        <v>1650000</v>
      </c>
      <c r="F201" s="42"/>
      <c r="G201" s="42"/>
      <c r="H201" s="42">
        <v>150000</v>
      </c>
    </row>
    <row r="202" spans="1:8" ht="12">
      <c r="A202" s="82"/>
      <c r="B202" s="133">
        <v>421412</v>
      </c>
      <c r="C202" s="23" t="s">
        <v>57</v>
      </c>
      <c r="D202" s="42">
        <f t="shared" si="4"/>
        <v>600000</v>
      </c>
      <c r="E202" s="44">
        <v>600000</v>
      </c>
      <c r="F202" s="44"/>
      <c r="G202" s="44"/>
      <c r="H202" s="44"/>
    </row>
    <row r="203" spans="1:8" ht="12">
      <c r="A203" s="85"/>
      <c r="B203" s="133">
        <v>421414</v>
      </c>
      <c r="C203" s="23" t="s">
        <v>58</v>
      </c>
      <c r="D203" s="42">
        <f t="shared" si="4"/>
        <v>1204000</v>
      </c>
      <c r="E203" s="44">
        <v>1094000</v>
      </c>
      <c r="F203" s="44"/>
      <c r="G203" s="44"/>
      <c r="H203" s="44">
        <v>110000</v>
      </c>
    </row>
    <row r="204" spans="1:8" ht="12">
      <c r="A204" s="85"/>
      <c r="B204" s="133">
        <v>421419</v>
      </c>
      <c r="C204" s="23" t="s">
        <v>199</v>
      </c>
      <c r="D204" s="42">
        <f t="shared" si="4"/>
        <v>20000</v>
      </c>
      <c r="E204" s="44"/>
      <c r="F204" s="44"/>
      <c r="G204" s="44"/>
      <c r="H204" s="44">
        <v>20000</v>
      </c>
    </row>
    <row r="205" spans="1:8" ht="12">
      <c r="A205" s="86"/>
      <c r="B205" s="133">
        <v>421421</v>
      </c>
      <c r="C205" s="23" t="s">
        <v>59</v>
      </c>
      <c r="D205" s="42">
        <f t="shared" si="4"/>
        <v>250000</v>
      </c>
      <c r="E205" s="44">
        <v>250000</v>
      </c>
      <c r="F205" s="50"/>
      <c r="G205" s="50"/>
      <c r="H205" s="50"/>
    </row>
    <row r="206" spans="1:8" ht="15" customHeight="1">
      <c r="A206" s="229">
        <v>4214</v>
      </c>
      <c r="B206" s="448" t="s">
        <v>60</v>
      </c>
      <c r="C206" s="448"/>
      <c r="D206" s="232">
        <f>D205+D203+D202+D201+D204</f>
        <v>3874000</v>
      </c>
      <c r="E206" s="232">
        <f>E201+E202+E203+E204+E205</f>
        <v>3594000</v>
      </c>
      <c r="F206" s="232">
        <f>F201+F202+F203+F204+F205</f>
        <v>0</v>
      </c>
      <c r="G206" s="232">
        <f>G201+G202+G203+G204+G205</f>
        <v>0</v>
      </c>
      <c r="H206" s="232">
        <f>H201+H202+H203+H204+H205</f>
        <v>280000</v>
      </c>
    </row>
    <row r="207" spans="1:8" ht="12">
      <c r="A207" s="26"/>
      <c r="B207" s="133">
        <v>421512</v>
      </c>
      <c r="C207" s="108" t="s">
        <v>61</v>
      </c>
      <c r="D207" s="42">
        <f>E207+F207+G207+H207</f>
        <v>700000</v>
      </c>
      <c r="E207" s="44">
        <v>500000</v>
      </c>
      <c r="F207" s="44"/>
      <c r="G207" s="44"/>
      <c r="H207" s="44">
        <v>200000</v>
      </c>
    </row>
    <row r="208" spans="1:8" ht="12">
      <c r="A208" s="26"/>
      <c r="B208" s="133">
        <v>421511</v>
      </c>
      <c r="C208" s="108" t="s">
        <v>285</v>
      </c>
      <c r="D208" s="42">
        <f>E208+F208+G208+H208</f>
        <v>100000</v>
      </c>
      <c r="E208" s="44">
        <v>100000</v>
      </c>
      <c r="F208" s="44"/>
      <c r="G208" s="44"/>
      <c r="H208" s="44"/>
    </row>
    <row r="209" spans="1:8" ht="12">
      <c r="A209" s="22"/>
      <c r="B209" s="133">
        <v>421513</v>
      </c>
      <c r="C209" s="23" t="s">
        <v>200</v>
      </c>
      <c r="D209" s="42">
        <f>E209+F209+G209+H209</f>
        <v>300000</v>
      </c>
      <c r="E209" s="44">
        <v>300000</v>
      </c>
      <c r="F209" s="44"/>
      <c r="G209" s="44"/>
      <c r="H209" s="44"/>
    </row>
    <row r="210" spans="1:8" ht="12">
      <c r="A210" s="101"/>
      <c r="B210" s="133">
        <v>421520</v>
      </c>
      <c r="C210" s="23" t="s">
        <v>62</v>
      </c>
      <c r="D210" s="42">
        <f>E210+F210+G210+H210</f>
        <v>200000</v>
      </c>
      <c r="E210" s="40">
        <v>200000</v>
      </c>
      <c r="F210" s="40"/>
      <c r="G210" s="40"/>
      <c r="H210" s="40"/>
    </row>
    <row r="211" spans="1:8" ht="15.75" customHeight="1">
      <c r="A211" s="229">
        <v>4215</v>
      </c>
      <c r="B211" s="448" t="s">
        <v>63</v>
      </c>
      <c r="C211" s="448"/>
      <c r="D211" s="230">
        <f>D207+D208+D209+D210</f>
        <v>1300000</v>
      </c>
      <c r="E211" s="232">
        <f>E207+E208+E209+E210</f>
        <v>1100000</v>
      </c>
      <c r="F211" s="232">
        <f>F207+F208+F209+F210</f>
        <v>0</v>
      </c>
      <c r="G211" s="232">
        <f>G207+G208+G209+G210</f>
        <v>0</v>
      </c>
      <c r="H211" s="232">
        <f>H207+H208+H209+H210</f>
        <v>200000</v>
      </c>
    </row>
    <row r="212" spans="1:8" ht="12">
      <c r="A212" s="17"/>
      <c r="B212" s="109">
        <v>421919</v>
      </c>
      <c r="C212" s="422" t="s">
        <v>174</v>
      </c>
      <c r="D212" s="178">
        <f>E212+F212+G212+H212</f>
        <v>15000</v>
      </c>
      <c r="E212" s="42"/>
      <c r="F212" s="42"/>
      <c r="G212" s="42"/>
      <c r="H212" s="42">
        <v>15000</v>
      </c>
    </row>
    <row r="213" spans="1:8" ht="15" customHeight="1">
      <c r="A213" s="229">
        <v>4219</v>
      </c>
      <c r="B213" s="455" t="s">
        <v>175</v>
      </c>
      <c r="C213" s="456"/>
      <c r="D213" s="232">
        <f>D212</f>
        <v>15000</v>
      </c>
      <c r="E213" s="232">
        <f>E212</f>
        <v>0</v>
      </c>
      <c r="F213" s="232">
        <f>F212</f>
        <v>0</v>
      </c>
      <c r="G213" s="232">
        <f>G212</f>
        <v>0</v>
      </c>
      <c r="H213" s="232">
        <f>H212</f>
        <v>15000</v>
      </c>
    </row>
    <row r="214" spans="1:8" s="179" customFormat="1" ht="18" customHeight="1">
      <c r="A214" s="233">
        <v>421</v>
      </c>
      <c r="B214" s="457" t="s">
        <v>64</v>
      </c>
      <c r="C214" s="457"/>
      <c r="D214" s="234">
        <f>D185+D190+D200+D206+D211+D213</f>
        <v>49641000</v>
      </c>
      <c r="E214" s="234">
        <f>E185+E190++E200++E206+E211+E213</f>
        <v>48169000</v>
      </c>
      <c r="F214" s="234">
        <f>F185+F190++F200++F206+F211+F213</f>
        <v>100000</v>
      </c>
      <c r="G214" s="234">
        <f>G185+G190++G200++G206+G211+G213</f>
        <v>0</v>
      </c>
      <c r="H214" s="234">
        <f>H185+H190++H200++H206+H211+H213</f>
        <v>1372000</v>
      </c>
    </row>
    <row r="215" spans="1:8" ht="12">
      <c r="A215" s="22"/>
      <c r="B215" s="133">
        <v>422121</v>
      </c>
      <c r="C215" s="23" t="s">
        <v>65</v>
      </c>
      <c r="D215" s="20">
        <f>E215+F215+G215+H215</f>
        <v>0</v>
      </c>
      <c r="E215" s="19"/>
      <c r="F215" s="19"/>
      <c r="G215" s="19"/>
      <c r="H215" s="40"/>
    </row>
    <row r="216" spans="1:8" ht="12">
      <c r="A216" s="82"/>
      <c r="B216" s="133">
        <v>422131</v>
      </c>
      <c r="C216" s="23" t="s">
        <v>66</v>
      </c>
      <c r="D216" s="20">
        <f>F216+G216+H216</f>
        <v>0</v>
      </c>
      <c r="E216" s="19"/>
      <c r="F216" s="19"/>
      <c r="G216" s="19"/>
      <c r="H216" s="40"/>
    </row>
    <row r="217" spans="1:8" ht="12">
      <c r="A217" s="82"/>
      <c r="B217" s="133">
        <v>422199</v>
      </c>
      <c r="C217" s="23" t="s">
        <v>201</v>
      </c>
      <c r="D217" s="20">
        <f>E217+F217+G217+H217</f>
        <v>0</v>
      </c>
      <c r="E217" s="20"/>
      <c r="F217" s="20"/>
      <c r="G217" s="20"/>
      <c r="H217" s="41"/>
    </row>
    <row r="218" spans="1:8" ht="16.5" customHeight="1">
      <c r="A218" s="229">
        <v>4221</v>
      </c>
      <c r="B218" s="458" t="s">
        <v>67</v>
      </c>
      <c r="C218" s="458"/>
      <c r="D218" s="230">
        <f>D215+D216+D217</f>
        <v>0</v>
      </c>
      <c r="E218" s="230">
        <f>E215+E216+E217</f>
        <v>0</v>
      </c>
      <c r="F218" s="230">
        <f>F215+F216+F217</f>
        <v>0</v>
      </c>
      <c r="G218" s="230">
        <f>G215+G216+G217</f>
        <v>0</v>
      </c>
      <c r="H218" s="230">
        <f>H215+H216+H217</f>
        <v>0</v>
      </c>
    </row>
    <row r="219" spans="1:8" ht="12">
      <c r="A219" s="22"/>
      <c r="B219" s="133">
        <v>422221</v>
      </c>
      <c r="C219" s="23" t="s">
        <v>68</v>
      </c>
      <c r="D219" s="20">
        <f>E219+F219+G219+H219</f>
        <v>0</v>
      </c>
      <c r="E219" s="19"/>
      <c r="F219" s="19"/>
      <c r="G219" s="19"/>
      <c r="H219" s="40"/>
    </row>
    <row r="220" spans="1:8" ht="12">
      <c r="A220" s="22"/>
      <c r="B220" s="133">
        <v>422231</v>
      </c>
      <c r="C220" s="23" t="s">
        <v>69</v>
      </c>
      <c r="D220" s="20">
        <f>E220+F220+G220+H220</f>
        <v>0</v>
      </c>
      <c r="E220" s="19"/>
      <c r="F220" s="19"/>
      <c r="G220" s="19"/>
      <c r="H220" s="40"/>
    </row>
    <row r="221" spans="1:8" ht="18" customHeight="1">
      <c r="A221" s="229">
        <v>4222</v>
      </c>
      <c r="B221" s="458" t="s">
        <v>70</v>
      </c>
      <c r="C221" s="458"/>
      <c r="D221" s="230">
        <f>D220+D219</f>
        <v>0</v>
      </c>
      <c r="E221" s="230">
        <f>E220+E219</f>
        <v>0</v>
      </c>
      <c r="F221" s="230">
        <f>F220+F219</f>
        <v>0</v>
      </c>
      <c r="G221" s="230">
        <f>G220+G219</f>
        <v>0</v>
      </c>
      <c r="H221" s="230">
        <f>H220+H219</f>
        <v>0</v>
      </c>
    </row>
    <row r="222" spans="1:8" ht="12">
      <c r="A222" s="22"/>
      <c r="B222" s="133">
        <v>422392</v>
      </c>
      <c r="C222" s="23" t="s">
        <v>71</v>
      </c>
      <c r="D222" s="13">
        <f>E222+F222+G222+H222</f>
        <v>0</v>
      </c>
      <c r="E222" s="14"/>
      <c r="F222" s="14"/>
      <c r="G222" s="14"/>
      <c r="H222" s="44"/>
    </row>
    <row r="223" spans="1:8" ht="15.75" customHeight="1">
      <c r="A223" s="229">
        <v>4223</v>
      </c>
      <c r="B223" s="461" t="s">
        <v>72</v>
      </c>
      <c r="C223" s="461"/>
      <c r="D223" s="232">
        <f>D222</f>
        <v>0</v>
      </c>
      <c r="E223" s="232">
        <f>SUM(E222)</f>
        <v>0</v>
      </c>
      <c r="F223" s="232">
        <f>SUM(F222)</f>
        <v>0</v>
      </c>
      <c r="G223" s="232">
        <f>SUM(G222)</f>
        <v>0</v>
      </c>
      <c r="H223" s="232">
        <f>SUM(H222)</f>
        <v>0</v>
      </c>
    </row>
    <row r="224" spans="1:8" ht="12">
      <c r="A224" s="17"/>
      <c r="B224" s="133">
        <v>422900</v>
      </c>
      <c r="C224" s="23" t="s">
        <v>202</v>
      </c>
      <c r="D224" s="41">
        <f>E224+F224+G224+H224</f>
        <v>200000</v>
      </c>
      <c r="E224" s="19">
        <v>0</v>
      </c>
      <c r="F224" s="19"/>
      <c r="G224" s="19"/>
      <c r="H224" s="40">
        <v>200000</v>
      </c>
    </row>
    <row r="225" spans="1:8" ht="18.75" customHeight="1">
      <c r="A225" s="229">
        <v>4229</v>
      </c>
      <c r="B225" s="458" t="s">
        <v>73</v>
      </c>
      <c r="C225" s="458"/>
      <c r="D225" s="232">
        <f>D224</f>
        <v>200000</v>
      </c>
      <c r="E225" s="232">
        <f>E224</f>
        <v>0</v>
      </c>
      <c r="F225" s="232">
        <f>F224</f>
        <v>0</v>
      </c>
      <c r="G225" s="232">
        <f>G224</f>
        <v>0</v>
      </c>
      <c r="H225" s="232">
        <f>H224</f>
        <v>200000</v>
      </c>
    </row>
    <row r="226" spans="1:8" ht="21" customHeight="1">
      <c r="A226" s="233">
        <v>422</v>
      </c>
      <c r="B226" s="462" t="s">
        <v>74</v>
      </c>
      <c r="C226" s="462"/>
      <c r="D226" s="235">
        <f>D225+D223+D221+D218</f>
        <v>200000</v>
      </c>
      <c r="E226" s="235">
        <f>E225+E223+E221+E218</f>
        <v>0</v>
      </c>
      <c r="F226" s="235">
        <f>F225+F223+F221+F218</f>
        <v>0</v>
      </c>
      <c r="G226" s="235">
        <f>G225+G223+G221+G218</f>
        <v>0</v>
      </c>
      <c r="H226" s="235">
        <f>H225+H223+H221+H218</f>
        <v>200000</v>
      </c>
    </row>
    <row r="227" spans="1:8" ht="24">
      <c r="A227" s="22"/>
      <c r="B227" s="133">
        <v>423191</v>
      </c>
      <c r="C227" s="23" t="s">
        <v>165</v>
      </c>
      <c r="D227" s="42">
        <f>E227+F227+G227+H227</f>
        <v>70000</v>
      </c>
      <c r="E227" s="40">
        <v>70000</v>
      </c>
      <c r="F227" s="51"/>
      <c r="G227" s="51"/>
      <c r="H227" s="51"/>
    </row>
    <row r="228" spans="1:8" ht="15" customHeight="1">
      <c r="A228" s="229">
        <v>4231</v>
      </c>
      <c r="B228" s="448" t="s">
        <v>75</v>
      </c>
      <c r="C228" s="448"/>
      <c r="D228" s="232">
        <f>D227</f>
        <v>70000</v>
      </c>
      <c r="E228" s="232">
        <f>E227</f>
        <v>70000</v>
      </c>
      <c r="F228" s="232">
        <f>F227</f>
        <v>0</v>
      </c>
      <c r="G228" s="232">
        <f>G227</f>
        <v>0</v>
      </c>
      <c r="H228" s="232">
        <f>H227</f>
        <v>0</v>
      </c>
    </row>
    <row r="229" spans="1:8" ht="12">
      <c r="A229" s="26"/>
      <c r="B229" s="132">
        <v>423212</v>
      </c>
      <c r="C229" s="87" t="s">
        <v>203</v>
      </c>
      <c r="D229" s="42">
        <f>E229+F229+G229+H229</f>
        <v>300000</v>
      </c>
      <c r="E229" s="44">
        <v>300000</v>
      </c>
      <c r="F229" s="40"/>
      <c r="G229" s="44"/>
      <c r="H229" s="40"/>
    </row>
    <row r="230" spans="1:8" ht="12">
      <c r="A230" s="22"/>
      <c r="B230" s="168">
        <v>4232121</v>
      </c>
      <c r="C230" s="23" t="s">
        <v>204</v>
      </c>
      <c r="D230" s="42">
        <f>E230+F230+G230+H230</f>
        <v>3180000</v>
      </c>
      <c r="E230" s="44">
        <v>3180000</v>
      </c>
      <c r="F230" s="44"/>
      <c r="G230" s="44"/>
      <c r="H230" s="44"/>
    </row>
    <row r="231" spans="1:8" ht="12">
      <c r="A231" s="167"/>
      <c r="B231" s="169">
        <v>4232122</v>
      </c>
      <c r="C231" s="27" t="s">
        <v>76</v>
      </c>
      <c r="D231" s="42">
        <f>E231+F231+G231+H231</f>
        <v>75000</v>
      </c>
      <c r="E231" s="42"/>
      <c r="F231" s="41"/>
      <c r="G231" s="41"/>
      <c r="H231" s="41">
        <v>75000</v>
      </c>
    </row>
    <row r="232" spans="1:8" ht="19.5" customHeight="1">
      <c r="A232" s="229">
        <v>4232</v>
      </c>
      <c r="B232" s="463" t="s">
        <v>77</v>
      </c>
      <c r="C232" s="461"/>
      <c r="D232" s="232">
        <f>D231+D230+D229</f>
        <v>3555000</v>
      </c>
      <c r="E232" s="232">
        <f>E229+E230+E231</f>
        <v>3480000</v>
      </c>
      <c r="F232" s="232">
        <f>F231+F230+F229</f>
        <v>0</v>
      </c>
      <c r="G232" s="232">
        <f>G231+G230+G229</f>
        <v>0</v>
      </c>
      <c r="H232" s="232">
        <f>H231+H230+H229</f>
        <v>75000</v>
      </c>
    </row>
    <row r="233" spans="1:8" ht="12.75" thickBot="1">
      <c r="A233" s="82"/>
      <c r="B233" s="18">
        <v>423311</v>
      </c>
      <c r="C233" s="23" t="s">
        <v>78</v>
      </c>
      <c r="D233" s="41">
        <f>E233+F233+G233+H233</f>
        <v>4947000</v>
      </c>
      <c r="E233" s="44">
        <v>2300000</v>
      </c>
      <c r="F233" s="44">
        <v>1647000</v>
      </c>
      <c r="G233" s="50"/>
      <c r="H233" s="145">
        <v>1000000</v>
      </c>
    </row>
    <row r="234" spans="1:8" ht="42.75" thickBot="1">
      <c r="A234" s="460" t="s">
        <v>39</v>
      </c>
      <c r="B234" s="460"/>
      <c r="C234" s="12" t="s">
        <v>1</v>
      </c>
      <c r="D234" s="58" t="s">
        <v>343</v>
      </c>
      <c r="E234" s="1" t="s">
        <v>2</v>
      </c>
      <c r="F234" s="1" t="s">
        <v>3</v>
      </c>
      <c r="G234" s="1" t="s">
        <v>222</v>
      </c>
      <c r="H234" s="1" t="s">
        <v>5</v>
      </c>
    </row>
    <row r="235" spans="1:8" ht="12" thickBot="1">
      <c r="A235" s="443">
        <v>0</v>
      </c>
      <c r="B235" s="443"/>
      <c r="C235" s="81">
        <v>0</v>
      </c>
      <c r="D235" s="103" t="s">
        <v>6</v>
      </c>
      <c r="E235" s="103">
        <v>3</v>
      </c>
      <c r="F235" s="103">
        <v>4</v>
      </c>
      <c r="G235" s="103">
        <v>5</v>
      </c>
      <c r="H235" s="103">
        <v>6</v>
      </c>
    </row>
    <row r="236" spans="1:8" ht="12">
      <c r="A236" s="82"/>
      <c r="B236" s="135">
        <v>423321</v>
      </c>
      <c r="C236" s="34" t="s">
        <v>79</v>
      </c>
      <c r="D236" s="41">
        <f>E236+F236+G236+H236</f>
        <v>10000</v>
      </c>
      <c r="E236" s="44"/>
      <c r="F236" s="44"/>
      <c r="G236" s="44"/>
      <c r="H236" s="44">
        <v>10000</v>
      </c>
    </row>
    <row r="237" spans="1:8" ht="12">
      <c r="A237" s="82"/>
      <c r="B237" s="135">
        <v>423322</v>
      </c>
      <c r="C237" s="34" t="s">
        <v>80</v>
      </c>
      <c r="D237" s="41">
        <f>E237+F237+G237+H237</f>
        <v>0</v>
      </c>
      <c r="E237" s="44"/>
      <c r="F237" s="44"/>
      <c r="G237" s="44"/>
      <c r="H237" s="44"/>
    </row>
    <row r="238" spans="1:8" ht="12">
      <c r="A238" s="110"/>
      <c r="B238" s="135">
        <v>423391</v>
      </c>
      <c r="C238" s="34" t="s">
        <v>314</v>
      </c>
      <c r="D238" s="41">
        <f>E238+F238+G238+H238</f>
        <v>0</v>
      </c>
      <c r="E238" s="44"/>
      <c r="F238" s="44"/>
      <c r="G238" s="44"/>
      <c r="H238" s="44"/>
    </row>
    <row r="239" spans="1:8" ht="12">
      <c r="A239" s="110"/>
      <c r="B239" s="135">
        <v>423399</v>
      </c>
      <c r="C239" s="34" t="s">
        <v>81</v>
      </c>
      <c r="D239" s="41">
        <f>E239+F239+G239+H239</f>
        <v>0</v>
      </c>
      <c r="E239" s="44"/>
      <c r="F239" s="44"/>
      <c r="G239" s="44"/>
      <c r="H239" s="44"/>
    </row>
    <row r="240" spans="1:8" ht="21" customHeight="1">
      <c r="A240" s="236">
        <v>4233</v>
      </c>
      <c r="B240" s="466" t="s">
        <v>78</v>
      </c>
      <c r="C240" s="466"/>
      <c r="D240" s="230">
        <f>D239+D238+D237+D236+D233</f>
        <v>4957000</v>
      </c>
      <c r="E240" s="230">
        <f>E239+E238+E237+E236+E233</f>
        <v>2300000</v>
      </c>
      <c r="F240" s="230">
        <f>F239+F238+F237+F236+F233</f>
        <v>1647000</v>
      </c>
      <c r="G240" s="230">
        <f>G239+G238+G237+G236+G233</f>
        <v>0</v>
      </c>
      <c r="H240" s="230">
        <f>H239+H238+H237+H236+H233</f>
        <v>1010000</v>
      </c>
    </row>
    <row r="241" spans="1:8" ht="12">
      <c r="A241" s="28"/>
      <c r="B241" s="136">
        <v>423411</v>
      </c>
      <c r="C241" s="88" t="s">
        <v>82</v>
      </c>
      <c r="D241" s="41">
        <f aca="true" t="shared" si="5" ref="D241:D246">E241+F241+G241+H241</f>
        <v>0</v>
      </c>
      <c r="E241" s="40"/>
      <c r="F241" s="40"/>
      <c r="G241" s="40"/>
      <c r="H241" s="40"/>
    </row>
    <row r="242" spans="1:8" ht="12">
      <c r="A242" s="89"/>
      <c r="B242" s="137">
        <v>423412</v>
      </c>
      <c r="C242" s="16" t="s">
        <v>83</v>
      </c>
      <c r="D242" s="41">
        <f t="shared" si="5"/>
        <v>0</v>
      </c>
      <c r="E242" s="44"/>
      <c r="F242" s="44"/>
      <c r="G242" s="44"/>
      <c r="H242" s="44"/>
    </row>
    <row r="243" spans="1:8" ht="12">
      <c r="A243" s="89"/>
      <c r="B243" s="137">
        <v>423413</v>
      </c>
      <c r="C243" s="16" t="s">
        <v>84</v>
      </c>
      <c r="D243" s="41">
        <f t="shared" si="5"/>
        <v>0</v>
      </c>
      <c r="E243" s="44"/>
      <c r="F243" s="44"/>
      <c r="G243" s="44"/>
      <c r="H243" s="44"/>
    </row>
    <row r="244" spans="1:8" ht="12">
      <c r="A244" s="28"/>
      <c r="B244" s="137">
        <v>423419</v>
      </c>
      <c r="C244" s="16" t="s">
        <v>85</v>
      </c>
      <c r="D244" s="41">
        <f t="shared" si="5"/>
        <v>40000</v>
      </c>
      <c r="E244" s="44"/>
      <c r="F244" s="44"/>
      <c r="G244" s="44"/>
      <c r="H244" s="44">
        <v>40000</v>
      </c>
    </row>
    <row r="245" spans="1:8" ht="12">
      <c r="A245" s="29"/>
      <c r="B245" s="137">
        <v>423431</v>
      </c>
      <c r="C245" s="16" t="s">
        <v>86</v>
      </c>
      <c r="D245" s="41">
        <f>E245+F245++H245</f>
        <v>0</v>
      </c>
      <c r="E245" s="44"/>
      <c r="F245" s="44"/>
      <c r="G245" s="44"/>
      <c r="H245" s="44"/>
    </row>
    <row r="246" spans="1:8" ht="12">
      <c r="A246" s="29"/>
      <c r="B246" s="137">
        <v>423432</v>
      </c>
      <c r="C246" s="16" t="s">
        <v>87</v>
      </c>
      <c r="D246" s="41">
        <f t="shared" si="5"/>
        <v>60000</v>
      </c>
      <c r="E246" s="44"/>
      <c r="F246" s="44"/>
      <c r="G246" s="44"/>
      <c r="H246" s="44">
        <v>60000</v>
      </c>
    </row>
    <row r="247" spans="1:8" ht="19.5" customHeight="1">
      <c r="A247" s="237">
        <v>4234</v>
      </c>
      <c r="B247" s="448" t="s">
        <v>87</v>
      </c>
      <c r="C247" s="448"/>
      <c r="D247" s="230">
        <f>D246+D245+D244+D243+D242+D241</f>
        <v>100000</v>
      </c>
      <c r="E247" s="230">
        <f>E246+E245+E244+E243+E242+E241</f>
        <v>0</v>
      </c>
      <c r="F247" s="230">
        <f>F246+F245+F244+F243+F242+F241</f>
        <v>0</v>
      </c>
      <c r="G247" s="230">
        <f>G246+G245+G244+G243+G242+G241</f>
        <v>0</v>
      </c>
      <c r="H247" s="230">
        <f>H246+H245+H244+H243+H242+H241</f>
        <v>100000</v>
      </c>
    </row>
    <row r="248" spans="1:8" ht="12">
      <c r="A248" s="89"/>
      <c r="B248" s="138">
        <v>423521</v>
      </c>
      <c r="C248" s="112" t="s">
        <v>88</v>
      </c>
      <c r="D248" s="43">
        <f aca="true" t="shared" si="6" ref="D248:D253">E248+F248+G248+H248</f>
        <v>250000</v>
      </c>
      <c r="E248" s="44"/>
      <c r="F248" s="44"/>
      <c r="G248" s="44"/>
      <c r="H248" s="44">
        <v>250000</v>
      </c>
    </row>
    <row r="249" spans="1:8" ht="22.5">
      <c r="A249" s="113"/>
      <c r="B249" s="135" t="s">
        <v>205</v>
      </c>
      <c r="C249" s="114" t="s">
        <v>206</v>
      </c>
      <c r="D249" s="52">
        <f t="shared" si="6"/>
        <v>2600000</v>
      </c>
      <c r="E249" s="55"/>
      <c r="F249" s="44"/>
      <c r="G249" s="44"/>
      <c r="H249" s="44">
        <v>2600000</v>
      </c>
    </row>
    <row r="250" spans="1:8" ht="12">
      <c r="A250" s="113"/>
      <c r="B250" s="135">
        <v>423599</v>
      </c>
      <c r="C250" s="114" t="s">
        <v>207</v>
      </c>
      <c r="D250" s="52">
        <f t="shared" si="6"/>
        <v>60000</v>
      </c>
      <c r="E250" s="115"/>
      <c r="F250" s="115"/>
      <c r="G250" s="115"/>
      <c r="H250" s="115">
        <v>60000</v>
      </c>
    </row>
    <row r="251" spans="1:8" ht="12">
      <c r="A251" s="113"/>
      <c r="B251" s="135">
        <v>423599</v>
      </c>
      <c r="C251" s="114" t="s">
        <v>208</v>
      </c>
      <c r="D251" s="52">
        <f t="shared" si="6"/>
        <v>300000</v>
      </c>
      <c r="E251" s="115"/>
      <c r="F251" s="115"/>
      <c r="G251" s="115"/>
      <c r="H251" s="115">
        <v>300000</v>
      </c>
    </row>
    <row r="252" spans="1:8" ht="24">
      <c r="A252" s="113"/>
      <c r="B252" s="135" t="s">
        <v>209</v>
      </c>
      <c r="C252" s="114" t="s">
        <v>252</v>
      </c>
      <c r="D252" s="52">
        <f>E252+F252+G252+H252</f>
        <v>500000</v>
      </c>
      <c r="E252" s="115"/>
      <c r="F252" s="115"/>
      <c r="G252" s="115"/>
      <c r="H252" s="115">
        <v>500000</v>
      </c>
    </row>
    <row r="253" spans="1:8" ht="12">
      <c r="A253" s="113"/>
      <c r="B253" s="135">
        <v>423599</v>
      </c>
      <c r="C253" s="114" t="s">
        <v>337</v>
      </c>
      <c r="D253" s="52">
        <f t="shared" si="6"/>
        <v>200000</v>
      </c>
      <c r="E253" s="115"/>
      <c r="F253" s="115"/>
      <c r="G253" s="115"/>
      <c r="H253" s="115">
        <v>200000</v>
      </c>
    </row>
    <row r="254" spans="1:8" ht="18.75" customHeight="1">
      <c r="A254" s="236">
        <v>4235</v>
      </c>
      <c r="B254" s="466" t="s">
        <v>89</v>
      </c>
      <c r="C254" s="466"/>
      <c r="D254" s="238">
        <f>E254+F254+G254+H254</f>
        <v>3910000</v>
      </c>
      <c r="E254" s="238">
        <f>E248+E249+E250+E251+E252+E253</f>
        <v>0</v>
      </c>
      <c r="F254" s="238">
        <f>F248+F249+F250+F251+F252+F253</f>
        <v>0</v>
      </c>
      <c r="G254" s="238">
        <f>G248+G249+G250+G251+G252+G253</f>
        <v>0</v>
      </c>
      <c r="H254" s="238">
        <f>H248+H249+H250+H251+H252+H253</f>
        <v>3910000</v>
      </c>
    </row>
    <row r="255" spans="1:8" ht="14.25" customHeight="1">
      <c r="A255" s="17"/>
      <c r="B255" s="134">
        <v>423611</v>
      </c>
      <c r="C255" s="139" t="s">
        <v>210</v>
      </c>
      <c r="D255" s="52">
        <f>E255+F255+G255+H255</f>
        <v>20000</v>
      </c>
      <c r="E255" s="57"/>
      <c r="F255" s="41"/>
      <c r="G255" s="42"/>
      <c r="H255" s="41">
        <v>20000</v>
      </c>
    </row>
    <row r="256" spans="1:8" ht="17.25" customHeight="1">
      <c r="A256" s="229">
        <v>4236</v>
      </c>
      <c r="B256" s="467" t="s">
        <v>179</v>
      </c>
      <c r="C256" s="468"/>
      <c r="D256" s="238">
        <f>D255</f>
        <v>20000</v>
      </c>
      <c r="E256" s="239">
        <f>E255</f>
        <v>0</v>
      </c>
      <c r="F256" s="239">
        <f>F255</f>
        <v>0</v>
      </c>
      <c r="G256" s="239">
        <f>G255</f>
        <v>0</v>
      </c>
      <c r="H256" s="239">
        <f>H255</f>
        <v>20000</v>
      </c>
    </row>
    <row r="257" spans="1:8" ht="12">
      <c r="A257" s="30"/>
      <c r="B257" s="133">
        <v>423711</v>
      </c>
      <c r="C257" s="23" t="s">
        <v>163</v>
      </c>
      <c r="D257" s="53">
        <f>E257+F257+G257+H257</f>
        <v>850000</v>
      </c>
      <c r="E257" s="55"/>
      <c r="F257" s="44"/>
      <c r="G257" s="44"/>
      <c r="H257" s="44">
        <v>850000</v>
      </c>
    </row>
    <row r="258" spans="1:8" ht="17.25" customHeight="1">
      <c r="A258" s="229">
        <v>4237</v>
      </c>
      <c r="B258" s="448" t="s">
        <v>90</v>
      </c>
      <c r="C258" s="448"/>
      <c r="D258" s="240">
        <f>D257</f>
        <v>850000</v>
      </c>
      <c r="E258" s="241">
        <f>E257</f>
        <v>0</v>
      </c>
      <c r="F258" s="242">
        <f>F257</f>
        <v>0</v>
      </c>
      <c r="G258" s="242">
        <f>G257</f>
        <v>0</v>
      </c>
      <c r="H258" s="242">
        <f>H257</f>
        <v>850000</v>
      </c>
    </row>
    <row r="259" spans="1:8" ht="12">
      <c r="A259" s="22"/>
      <c r="B259" s="140">
        <v>423913</v>
      </c>
      <c r="C259" s="116" t="s">
        <v>271</v>
      </c>
      <c r="D259" s="53">
        <f>E259+F259+G259+H259</f>
        <v>30000</v>
      </c>
      <c r="E259" s="45"/>
      <c r="F259" s="45"/>
      <c r="G259" s="45"/>
      <c r="H259" s="53">
        <v>30000</v>
      </c>
    </row>
    <row r="260" spans="1:8" ht="12">
      <c r="A260" s="22"/>
      <c r="B260" s="140">
        <v>423915</v>
      </c>
      <c r="C260" s="116" t="s">
        <v>91</v>
      </c>
      <c r="D260" s="53">
        <f>E260+F260+G260+H260</f>
        <v>300000</v>
      </c>
      <c r="E260" s="45"/>
      <c r="F260" s="45"/>
      <c r="G260" s="45"/>
      <c r="H260" s="53">
        <v>300000</v>
      </c>
    </row>
    <row r="261" spans="1:8" ht="18" customHeight="1">
      <c r="A261" s="229">
        <v>4239</v>
      </c>
      <c r="B261" s="448" t="s">
        <v>91</v>
      </c>
      <c r="C261" s="467"/>
      <c r="D261" s="243">
        <f>D259+D260</f>
        <v>330000</v>
      </c>
      <c r="E261" s="243">
        <f>E259+E260</f>
        <v>0</v>
      </c>
      <c r="F261" s="243">
        <f>F259+F260</f>
        <v>0</v>
      </c>
      <c r="G261" s="243">
        <f>G259+G260</f>
        <v>0</v>
      </c>
      <c r="H261" s="243">
        <f>H259+H260</f>
        <v>330000</v>
      </c>
    </row>
    <row r="262" spans="1:8" ht="19.5" customHeight="1">
      <c r="A262" s="233">
        <v>423</v>
      </c>
      <c r="B262" s="470" t="s">
        <v>92</v>
      </c>
      <c r="C262" s="471"/>
      <c r="D262" s="244">
        <f>D228+D232+D240+D247+D254+D256+D258+D261</f>
        <v>13792000</v>
      </c>
      <c r="E262" s="244">
        <f>E228+E232+E240+E247+E254+E256+E258+E261</f>
        <v>5850000</v>
      </c>
      <c r="F262" s="244">
        <f>F228+F232+F240+F247+F254+F256+F258+F261</f>
        <v>1647000</v>
      </c>
      <c r="G262" s="244">
        <f>G228+G232+G240+G247+G254+G256+G258+G261</f>
        <v>0</v>
      </c>
      <c r="H262" s="244">
        <f>H228+H232+H240+H247+H254+H256+H258+H261</f>
        <v>6295000</v>
      </c>
    </row>
    <row r="263" spans="1:8" ht="24">
      <c r="A263" s="82"/>
      <c r="B263" s="133">
        <v>424311</v>
      </c>
      <c r="C263" s="23" t="s">
        <v>93</v>
      </c>
      <c r="D263" s="164">
        <f aca="true" t="shared" si="7" ref="D263:D269">E263+F263+G263+H263</f>
        <v>270000</v>
      </c>
      <c r="E263" s="115">
        <v>270000</v>
      </c>
      <c r="F263" s="42"/>
      <c r="G263" s="42"/>
      <c r="H263" s="42"/>
    </row>
    <row r="264" spans="1:8" ht="23.25" customHeight="1">
      <c r="A264" s="82"/>
      <c r="B264" s="133">
        <v>424321</v>
      </c>
      <c r="C264" s="163" t="s">
        <v>315</v>
      </c>
      <c r="D264" s="53">
        <f>H264+G264+F264+E264</f>
        <v>600000</v>
      </c>
      <c r="E264" s="55">
        <v>300000</v>
      </c>
      <c r="F264" s="44"/>
      <c r="G264" s="44"/>
      <c r="H264" s="44">
        <v>300000</v>
      </c>
    </row>
    <row r="265" spans="1:8" ht="36">
      <c r="A265" s="22"/>
      <c r="B265" s="133">
        <v>424331</v>
      </c>
      <c r="C265" s="163" t="s">
        <v>316</v>
      </c>
      <c r="D265" s="45">
        <f t="shared" si="7"/>
        <v>460000</v>
      </c>
      <c r="E265" s="55">
        <v>310000</v>
      </c>
      <c r="F265" s="44">
        <v>150000</v>
      </c>
      <c r="G265" s="44"/>
      <c r="H265" s="44"/>
    </row>
    <row r="266" spans="1:8" ht="12.75" customHeight="1">
      <c r="A266" s="22"/>
      <c r="B266" s="133"/>
      <c r="C266" s="23"/>
      <c r="D266" s="13">
        <f t="shared" si="7"/>
        <v>0</v>
      </c>
      <c r="E266" s="44"/>
      <c r="F266" s="44"/>
      <c r="G266" s="44"/>
      <c r="H266" s="44"/>
    </row>
    <row r="267" spans="1:8" ht="18.75" customHeight="1">
      <c r="A267" s="28"/>
      <c r="B267" s="137">
        <v>424341</v>
      </c>
      <c r="C267" s="23" t="s">
        <v>94</v>
      </c>
      <c r="D267" s="13">
        <f t="shared" si="7"/>
        <v>600000</v>
      </c>
      <c r="E267" s="44"/>
      <c r="F267" s="44"/>
      <c r="G267" s="44"/>
      <c r="H267" s="44">
        <v>600000</v>
      </c>
    </row>
    <row r="268" spans="1:8" ht="24">
      <c r="A268" s="28"/>
      <c r="B268" s="137">
        <v>424351</v>
      </c>
      <c r="C268" s="23" t="s">
        <v>211</v>
      </c>
      <c r="D268" s="13">
        <f t="shared" si="7"/>
        <v>50000</v>
      </c>
      <c r="E268" s="44">
        <v>50000</v>
      </c>
      <c r="F268" s="44"/>
      <c r="G268" s="44"/>
      <c r="H268" s="44"/>
    </row>
    <row r="269" spans="1:8" ht="12">
      <c r="A269" s="28"/>
      <c r="B269" s="137"/>
      <c r="C269" s="23"/>
      <c r="D269" s="13">
        <f t="shared" si="7"/>
        <v>0</v>
      </c>
      <c r="E269" s="44"/>
      <c r="F269" s="44"/>
      <c r="G269" s="44"/>
      <c r="H269" s="44"/>
    </row>
    <row r="270" spans="1:8" ht="12.75" thickBot="1">
      <c r="A270" s="28"/>
      <c r="B270" s="137"/>
      <c r="C270" s="23"/>
      <c r="D270" s="13">
        <f>E270+F270+G270+H270</f>
        <v>0</v>
      </c>
      <c r="E270" s="44"/>
      <c r="F270" s="44"/>
      <c r="G270" s="44"/>
      <c r="H270" s="44"/>
    </row>
    <row r="271" spans="1:8" ht="42.75" thickBot="1">
      <c r="A271" s="460" t="s">
        <v>39</v>
      </c>
      <c r="B271" s="460"/>
      <c r="C271" s="12" t="s">
        <v>1</v>
      </c>
      <c r="D271" s="58" t="s">
        <v>343</v>
      </c>
      <c r="E271" s="1" t="s">
        <v>2</v>
      </c>
      <c r="F271" s="1" t="s">
        <v>3</v>
      </c>
      <c r="G271" s="1" t="s">
        <v>222</v>
      </c>
      <c r="H271" s="1" t="s">
        <v>5</v>
      </c>
    </row>
    <row r="272" spans="1:8" ht="11.25">
      <c r="A272" s="472">
        <v>0</v>
      </c>
      <c r="B272" s="472"/>
      <c r="C272" s="245">
        <v>0</v>
      </c>
      <c r="D272" s="146" t="s">
        <v>6</v>
      </c>
      <c r="E272" s="246"/>
      <c r="F272" s="146">
        <v>4</v>
      </c>
      <c r="G272" s="146">
        <v>5</v>
      </c>
      <c r="H272" s="146">
        <v>6</v>
      </c>
    </row>
    <row r="273" spans="1:8" ht="16.5" customHeight="1">
      <c r="A273" s="247">
        <v>4243</v>
      </c>
      <c r="B273" s="464" t="s">
        <v>96</v>
      </c>
      <c r="C273" s="465"/>
      <c r="D273" s="248">
        <f>SUM(D263:D272)</f>
        <v>1980000</v>
      </c>
      <c r="E273" s="248">
        <f>SUM(E263:E272)</f>
        <v>930000</v>
      </c>
      <c r="F273" s="248">
        <f>F263+F265+F266+F267+F268+F269+F270</f>
        <v>150000</v>
      </c>
      <c r="G273" s="248">
        <f>G263+G265+G266+G267+G268+G269+G270</f>
        <v>0</v>
      </c>
      <c r="H273" s="249">
        <f>H263+H264+H265+H266+H267+H268+H269+H270</f>
        <v>900000</v>
      </c>
    </row>
    <row r="274" spans="1:9" ht="12">
      <c r="A274" s="250"/>
      <c r="B274" s="169">
        <v>424611</v>
      </c>
      <c r="C274" s="251" t="s">
        <v>97</v>
      </c>
      <c r="D274" s="53">
        <f>E274+F274+G274+H274</f>
        <v>0</v>
      </c>
      <c r="E274" s="53"/>
      <c r="F274" s="53"/>
      <c r="G274" s="53"/>
      <c r="H274" s="53"/>
      <c r="I274" s="252"/>
    </row>
    <row r="275" spans="1:8" ht="13.5" customHeight="1">
      <c r="A275" s="253">
        <v>4246</v>
      </c>
      <c r="B275" s="469" t="s">
        <v>98</v>
      </c>
      <c r="C275" s="469"/>
      <c r="D275" s="230">
        <f>D274</f>
        <v>0</v>
      </c>
      <c r="E275" s="230">
        <f>E274</f>
        <v>0</v>
      </c>
      <c r="F275" s="230">
        <f>F274</f>
        <v>0</v>
      </c>
      <c r="G275" s="230">
        <f>G274</f>
        <v>0</v>
      </c>
      <c r="H275" s="230">
        <f>H274</f>
        <v>0</v>
      </c>
    </row>
    <row r="276" spans="1:8" ht="12">
      <c r="A276" s="17"/>
      <c r="B276" s="137">
        <v>424911</v>
      </c>
      <c r="C276" s="54" t="s">
        <v>95</v>
      </c>
      <c r="D276" s="150">
        <f>E276+F276+G276+H276</f>
        <v>100000</v>
      </c>
      <c r="E276" s="46"/>
      <c r="F276" s="46"/>
      <c r="G276" s="46"/>
      <c r="H276" s="150">
        <v>100000</v>
      </c>
    </row>
    <row r="277" spans="1:8" ht="12">
      <c r="A277" s="89"/>
      <c r="B277" s="137">
        <v>4249111</v>
      </c>
      <c r="C277" s="54" t="s">
        <v>212</v>
      </c>
      <c r="D277" s="41">
        <f>E277+F277+G277+H277</f>
        <v>200000</v>
      </c>
      <c r="E277" s="40"/>
      <c r="F277" s="40"/>
      <c r="G277" s="40"/>
      <c r="H277" s="40">
        <v>200000</v>
      </c>
    </row>
    <row r="278" spans="1:8" ht="12">
      <c r="A278" s="89"/>
      <c r="B278" s="137">
        <v>424912</v>
      </c>
      <c r="C278" s="54" t="s">
        <v>272</v>
      </c>
      <c r="D278" s="41">
        <f>E278+F278+G278+H278</f>
        <v>100000</v>
      </c>
      <c r="E278" s="41"/>
      <c r="F278" s="41"/>
      <c r="G278" s="41"/>
      <c r="H278" s="41">
        <v>100000</v>
      </c>
    </row>
    <row r="279" spans="1:8" ht="15.75" customHeight="1">
      <c r="A279" s="229">
        <v>4249</v>
      </c>
      <c r="B279" s="448" t="s">
        <v>95</v>
      </c>
      <c r="C279" s="448"/>
      <c r="D279" s="232">
        <f>D276+D277+D278</f>
        <v>400000</v>
      </c>
      <c r="E279" s="232">
        <f>E277</f>
        <v>0</v>
      </c>
      <c r="F279" s="232">
        <f>F277</f>
        <v>0</v>
      </c>
      <c r="G279" s="232">
        <f>G277</f>
        <v>0</v>
      </c>
      <c r="H279" s="232">
        <f>H276+H277+H278</f>
        <v>400000</v>
      </c>
    </row>
    <row r="280" spans="1:8" s="179" customFormat="1" ht="20.25" customHeight="1">
      <c r="A280" s="233">
        <v>424</v>
      </c>
      <c r="B280" s="462" t="s">
        <v>99</v>
      </c>
      <c r="C280" s="462"/>
      <c r="D280" s="235">
        <f>D279+D275+D273</f>
        <v>2380000</v>
      </c>
      <c r="E280" s="235">
        <f>E279+E275+E273</f>
        <v>930000</v>
      </c>
      <c r="F280" s="235">
        <f>F279+F275+F273</f>
        <v>150000</v>
      </c>
      <c r="G280" s="235">
        <f>G279+G275+G273</f>
        <v>0</v>
      </c>
      <c r="H280" s="235">
        <f>H273+H275+H279</f>
        <v>1300000</v>
      </c>
    </row>
    <row r="281" spans="1:8" ht="12">
      <c r="A281" s="82"/>
      <c r="B281" s="135">
        <v>425111</v>
      </c>
      <c r="C281" s="34" t="s">
        <v>100</v>
      </c>
      <c r="D281" s="42">
        <f aca="true" t="shared" si="8" ref="D281:D295">E281+F281+G281+H281</f>
        <v>0</v>
      </c>
      <c r="E281" s="40"/>
      <c r="F281" s="40"/>
      <c r="G281" s="44"/>
      <c r="H281" s="44"/>
    </row>
    <row r="282" spans="1:8" ht="12">
      <c r="A282" s="117"/>
      <c r="B282" s="141">
        <v>425112</v>
      </c>
      <c r="C282" s="34" t="s">
        <v>101</v>
      </c>
      <c r="D282" s="42">
        <f t="shared" si="8"/>
        <v>0</v>
      </c>
      <c r="E282" s="44"/>
      <c r="F282" s="44"/>
      <c r="G282" s="44"/>
      <c r="H282" s="44"/>
    </row>
    <row r="283" spans="1:8" ht="12">
      <c r="A283" s="118"/>
      <c r="B283" s="135">
        <v>425113</v>
      </c>
      <c r="C283" s="112" t="s">
        <v>102</v>
      </c>
      <c r="D283" s="42">
        <f t="shared" si="8"/>
        <v>0</v>
      </c>
      <c r="E283" s="44"/>
      <c r="F283" s="44"/>
      <c r="G283" s="44"/>
      <c r="H283" s="44"/>
    </row>
    <row r="284" spans="1:8" ht="12">
      <c r="A284" s="89"/>
      <c r="B284" s="135">
        <v>425115</v>
      </c>
      <c r="C284" s="112" t="s">
        <v>269</v>
      </c>
      <c r="D284" s="42">
        <f t="shared" si="8"/>
        <v>500000</v>
      </c>
      <c r="E284" s="44">
        <v>500000</v>
      </c>
      <c r="F284" s="44"/>
      <c r="G284" s="44"/>
      <c r="H284" s="44"/>
    </row>
    <row r="285" spans="1:8" ht="12">
      <c r="A285" s="118"/>
      <c r="B285" s="135">
        <v>425116</v>
      </c>
      <c r="C285" s="34" t="s">
        <v>103</v>
      </c>
      <c r="D285" s="42">
        <f t="shared" si="8"/>
        <v>7200000</v>
      </c>
      <c r="E285" s="44">
        <v>3600000</v>
      </c>
      <c r="F285" s="44"/>
      <c r="G285" s="44"/>
      <c r="H285" s="44">
        <v>3600000</v>
      </c>
    </row>
    <row r="286" spans="1:8" ht="12">
      <c r="A286" s="118"/>
      <c r="B286" s="135">
        <v>4251161</v>
      </c>
      <c r="C286" s="34" t="s">
        <v>213</v>
      </c>
      <c r="D286" s="42">
        <f t="shared" si="8"/>
        <v>300000</v>
      </c>
      <c r="E286" s="44">
        <v>250000</v>
      </c>
      <c r="F286" s="44">
        <v>50000</v>
      </c>
      <c r="G286" s="44"/>
      <c r="H286" s="44"/>
    </row>
    <row r="287" spans="1:8" ht="12">
      <c r="A287" s="118"/>
      <c r="B287" s="135">
        <v>425117</v>
      </c>
      <c r="C287" s="112" t="s">
        <v>104</v>
      </c>
      <c r="D287" s="42">
        <f t="shared" si="8"/>
        <v>100000</v>
      </c>
      <c r="E287" s="44">
        <v>100000</v>
      </c>
      <c r="F287" s="44"/>
      <c r="G287" s="44"/>
      <c r="H287" s="44"/>
    </row>
    <row r="288" spans="1:8" ht="18" customHeight="1">
      <c r="A288" s="110"/>
      <c r="B288" s="135">
        <v>425119</v>
      </c>
      <c r="C288" s="34" t="s">
        <v>105</v>
      </c>
      <c r="D288" s="42">
        <f t="shared" si="8"/>
        <v>0</v>
      </c>
      <c r="E288" s="44"/>
      <c r="F288" s="40"/>
      <c r="G288" s="44"/>
      <c r="H288" s="40"/>
    </row>
    <row r="289" spans="1:8" ht="18" customHeight="1">
      <c r="A289" s="110"/>
      <c r="B289" s="135">
        <v>4251191</v>
      </c>
      <c r="C289" s="34" t="s">
        <v>273</v>
      </c>
      <c r="D289" s="42">
        <f t="shared" si="8"/>
        <v>150000</v>
      </c>
      <c r="E289" s="44">
        <v>150000</v>
      </c>
      <c r="F289" s="40"/>
      <c r="G289" s="44"/>
      <c r="H289" s="40"/>
    </row>
    <row r="290" spans="1:8" ht="18" customHeight="1">
      <c r="A290" s="110"/>
      <c r="B290" s="135">
        <v>4251192</v>
      </c>
      <c r="C290" s="34" t="s">
        <v>274</v>
      </c>
      <c r="D290" s="42">
        <f t="shared" si="8"/>
        <v>450000</v>
      </c>
      <c r="E290" s="44">
        <v>450000</v>
      </c>
      <c r="F290" s="40"/>
      <c r="G290" s="44"/>
      <c r="H290" s="40"/>
    </row>
    <row r="291" spans="1:8" ht="18" customHeight="1">
      <c r="A291" s="110"/>
      <c r="B291" s="135">
        <v>4251194</v>
      </c>
      <c r="C291" s="34" t="s">
        <v>214</v>
      </c>
      <c r="D291" s="42">
        <f t="shared" si="8"/>
        <v>25000</v>
      </c>
      <c r="E291" s="44"/>
      <c r="F291" s="40"/>
      <c r="G291" s="44"/>
      <c r="H291" s="40">
        <v>25000</v>
      </c>
    </row>
    <row r="292" spans="1:8" ht="12">
      <c r="A292" s="82"/>
      <c r="B292" s="423">
        <v>425191</v>
      </c>
      <c r="C292" s="34" t="s">
        <v>106</v>
      </c>
      <c r="D292" s="42">
        <f t="shared" si="8"/>
        <v>550000</v>
      </c>
      <c r="E292" s="44">
        <v>550000</v>
      </c>
      <c r="F292" s="40"/>
      <c r="G292" s="40"/>
      <c r="H292" s="44"/>
    </row>
    <row r="293" spans="1:8" ht="12">
      <c r="A293" s="82"/>
      <c r="B293" s="423">
        <v>425192</v>
      </c>
      <c r="C293" s="34" t="s">
        <v>215</v>
      </c>
      <c r="D293" s="42">
        <f t="shared" si="8"/>
        <v>400000</v>
      </c>
      <c r="E293" s="42">
        <v>400000</v>
      </c>
      <c r="F293" s="41"/>
      <c r="G293" s="41"/>
      <c r="H293" s="42"/>
    </row>
    <row r="294" spans="1:8" ht="12">
      <c r="A294" s="82"/>
      <c r="B294" s="423">
        <v>4251913</v>
      </c>
      <c r="C294" s="34" t="s">
        <v>216</v>
      </c>
      <c r="D294" s="42">
        <f t="shared" si="8"/>
        <v>25000</v>
      </c>
      <c r="E294" s="42"/>
      <c r="F294" s="41"/>
      <c r="G294" s="41"/>
      <c r="H294" s="42">
        <v>25000</v>
      </c>
    </row>
    <row r="295" spans="1:8" ht="12">
      <c r="A295" s="82"/>
      <c r="B295" s="423">
        <v>4251914</v>
      </c>
      <c r="C295" s="34" t="s">
        <v>217</v>
      </c>
      <c r="D295" s="42">
        <f t="shared" si="8"/>
        <v>20000</v>
      </c>
      <c r="E295" s="42">
        <v>20000</v>
      </c>
      <c r="F295" s="41"/>
      <c r="G295" s="41"/>
      <c r="H295" s="42"/>
    </row>
    <row r="296" spans="1:8" ht="18" customHeight="1">
      <c r="A296" s="236">
        <v>4251</v>
      </c>
      <c r="B296" s="466" t="s">
        <v>107</v>
      </c>
      <c r="C296" s="466"/>
      <c r="D296" s="230">
        <f>D281+D282+D283+D284+D285+D286+D287+D288+D289+D290+D291+D292+D293+D294+D295</f>
        <v>9720000</v>
      </c>
      <c r="E296" s="230">
        <f>E281+E282+E283+E284+E285+E286+E287+E288+E289+E290+E291+E292+E293+E294+E295</f>
        <v>6020000</v>
      </c>
      <c r="F296" s="230">
        <f>F281+F282+F283+F284+F285+F286+F287+F288+F289+F290+F291+F292+F293+F294+F295</f>
        <v>50000</v>
      </c>
      <c r="G296" s="230">
        <f>G281+G282+G283+G284+G285+G286+G287+G288+G289+G290+G291+G292+G293+G294+G295</f>
        <v>0</v>
      </c>
      <c r="H296" s="230">
        <f>H281+H282+H283+H284+H285+H286+H287+H288+H289+H290+H291+H292+H293+H294+H295</f>
        <v>3650000</v>
      </c>
    </row>
    <row r="297" spans="1:8" ht="24">
      <c r="A297" s="29"/>
      <c r="B297" s="135">
        <v>425211</v>
      </c>
      <c r="C297" s="108" t="s">
        <v>166</v>
      </c>
      <c r="D297" s="42">
        <f aca="true" t="shared" si="9" ref="D297:D307">E297+F297+G297+H297</f>
        <v>1400000</v>
      </c>
      <c r="E297" s="44">
        <v>1200000</v>
      </c>
      <c r="F297" s="44"/>
      <c r="G297" s="44"/>
      <c r="H297" s="44">
        <v>200000</v>
      </c>
    </row>
    <row r="298" spans="1:8" ht="12">
      <c r="A298" s="29"/>
      <c r="B298" s="138">
        <v>425212</v>
      </c>
      <c r="C298" s="112" t="s">
        <v>275</v>
      </c>
      <c r="D298" s="42">
        <f t="shared" si="9"/>
        <v>0</v>
      </c>
      <c r="E298" s="44"/>
      <c r="F298" s="44"/>
      <c r="G298" s="44"/>
      <c r="H298" s="44"/>
    </row>
    <row r="299" spans="1:8" ht="12">
      <c r="A299" s="29"/>
      <c r="B299" s="138">
        <v>425213</v>
      </c>
      <c r="C299" s="112" t="s">
        <v>108</v>
      </c>
      <c r="D299" s="42">
        <f>E299+F299+G299+H299</f>
        <v>0</v>
      </c>
      <c r="E299" s="44"/>
      <c r="F299" s="44"/>
      <c r="G299" s="44"/>
      <c r="H299" s="44"/>
    </row>
    <row r="300" spans="1:8" ht="12">
      <c r="A300" s="31"/>
      <c r="B300" s="138">
        <v>425219</v>
      </c>
      <c r="C300" s="112" t="s">
        <v>218</v>
      </c>
      <c r="D300" s="42">
        <f t="shared" si="9"/>
        <v>20000</v>
      </c>
      <c r="E300" s="44"/>
      <c r="F300" s="44"/>
      <c r="G300" s="44"/>
      <c r="H300" s="44">
        <v>20000</v>
      </c>
    </row>
    <row r="301" spans="1:8" ht="12">
      <c r="A301" s="31"/>
      <c r="B301" s="138">
        <v>425221</v>
      </c>
      <c r="C301" s="112" t="s">
        <v>219</v>
      </c>
      <c r="D301" s="42">
        <f>E301+F301+G301+H301</f>
        <v>10000</v>
      </c>
      <c r="E301" s="44"/>
      <c r="F301" s="44"/>
      <c r="G301" s="44"/>
      <c r="H301" s="44">
        <v>10000</v>
      </c>
    </row>
    <row r="302" spans="1:8" ht="13.5" customHeight="1">
      <c r="A302" s="89"/>
      <c r="B302" s="138">
        <v>425222</v>
      </c>
      <c r="C302" s="112" t="s">
        <v>228</v>
      </c>
      <c r="D302" s="42">
        <f t="shared" si="9"/>
        <v>0</v>
      </c>
      <c r="E302" s="44"/>
      <c r="F302" s="44"/>
      <c r="G302" s="44"/>
      <c r="H302" s="44"/>
    </row>
    <row r="303" spans="1:8" ht="12">
      <c r="A303" s="89"/>
      <c r="B303" s="138">
        <v>425223</v>
      </c>
      <c r="C303" s="112" t="s">
        <v>220</v>
      </c>
      <c r="D303" s="13">
        <f t="shared" si="9"/>
        <v>400000</v>
      </c>
      <c r="E303" s="44">
        <v>400000</v>
      </c>
      <c r="F303" s="44"/>
      <c r="G303" s="44"/>
      <c r="H303" s="44"/>
    </row>
    <row r="304" spans="1:8" ht="12">
      <c r="A304" s="89"/>
      <c r="B304" s="138">
        <v>425224</v>
      </c>
      <c r="C304" s="112" t="s">
        <v>221</v>
      </c>
      <c r="D304" s="13">
        <f t="shared" si="9"/>
        <v>0</v>
      </c>
      <c r="E304" s="44"/>
      <c r="F304" s="44"/>
      <c r="G304" s="44"/>
      <c r="H304" s="44"/>
    </row>
    <row r="305" spans="1:8" ht="24">
      <c r="A305" s="89"/>
      <c r="B305" s="138">
        <v>425225</v>
      </c>
      <c r="C305" s="112" t="s">
        <v>111</v>
      </c>
      <c r="D305" s="13">
        <f t="shared" si="9"/>
        <v>400000</v>
      </c>
      <c r="E305" s="44">
        <v>400000</v>
      </c>
      <c r="F305" s="44"/>
      <c r="G305" s="44"/>
      <c r="H305" s="44"/>
    </row>
    <row r="306" spans="1:8" ht="12">
      <c r="A306" s="32"/>
      <c r="B306" s="138">
        <v>425226</v>
      </c>
      <c r="C306" s="112" t="s">
        <v>112</v>
      </c>
      <c r="D306" s="13">
        <f t="shared" si="9"/>
        <v>7000</v>
      </c>
      <c r="E306" s="44">
        <v>7000</v>
      </c>
      <c r="F306" s="44"/>
      <c r="G306" s="44"/>
      <c r="H306" s="44"/>
    </row>
    <row r="307" spans="1:8" ht="24.75" thickBot="1">
      <c r="A307" s="33"/>
      <c r="B307" s="138">
        <v>425229</v>
      </c>
      <c r="C307" s="112" t="s">
        <v>113</v>
      </c>
      <c r="D307" s="13">
        <f t="shared" si="9"/>
        <v>15000</v>
      </c>
      <c r="E307" s="44"/>
      <c r="F307" s="44"/>
      <c r="G307" s="44"/>
      <c r="H307" s="44">
        <v>15000</v>
      </c>
    </row>
    <row r="308" spans="1:8" ht="42.75" thickBot="1">
      <c r="A308" s="460" t="s">
        <v>39</v>
      </c>
      <c r="B308" s="460"/>
      <c r="C308" s="12" t="s">
        <v>1</v>
      </c>
      <c r="D308" s="58" t="s">
        <v>343</v>
      </c>
      <c r="E308" s="1" t="s">
        <v>2</v>
      </c>
      <c r="F308" s="1" t="s">
        <v>3</v>
      </c>
      <c r="G308" s="1" t="s">
        <v>222</v>
      </c>
      <c r="H308" s="1" t="s">
        <v>5</v>
      </c>
    </row>
    <row r="309" spans="1:8" ht="12" thickBot="1">
      <c r="A309" s="443">
        <v>0</v>
      </c>
      <c r="B309" s="443"/>
      <c r="C309" s="81">
        <v>0</v>
      </c>
      <c r="D309" s="96" t="s">
        <v>6</v>
      </c>
      <c r="E309" s="96">
        <v>3</v>
      </c>
      <c r="F309" s="96">
        <v>4</v>
      </c>
      <c r="G309" s="96">
        <v>5</v>
      </c>
      <c r="H309" s="96">
        <v>6</v>
      </c>
    </row>
    <row r="310" spans="1:8" ht="12">
      <c r="A310" s="89"/>
      <c r="B310" s="137">
        <v>425241</v>
      </c>
      <c r="C310" s="16" t="s">
        <v>229</v>
      </c>
      <c r="D310" s="42">
        <f>E310+F310+G310+H310</f>
        <v>670000</v>
      </c>
      <c r="E310" s="44">
        <v>670000</v>
      </c>
      <c r="F310" s="44"/>
      <c r="G310" s="44"/>
      <c r="H310" s="44"/>
    </row>
    <row r="311" spans="1:8" ht="12">
      <c r="A311" s="89"/>
      <c r="B311" s="137">
        <v>425251</v>
      </c>
      <c r="C311" s="16" t="s">
        <v>168</v>
      </c>
      <c r="D311" s="42">
        <f aca="true" t="shared" si="10" ref="D311:D319">E311+F311+G311+H311</f>
        <v>600000</v>
      </c>
      <c r="E311" s="44">
        <v>200000</v>
      </c>
      <c r="F311" s="44"/>
      <c r="G311" s="44"/>
      <c r="H311" s="44">
        <v>400000</v>
      </c>
    </row>
    <row r="312" spans="1:8" ht="12">
      <c r="A312" s="89"/>
      <c r="B312" s="137">
        <v>425251</v>
      </c>
      <c r="C312" s="16" t="s">
        <v>230</v>
      </c>
      <c r="D312" s="42">
        <f t="shared" si="10"/>
        <v>1825000</v>
      </c>
      <c r="E312" s="44"/>
      <c r="F312" s="44">
        <v>1325000</v>
      </c>
      <c r="G312" s="44"/>
      <c r="H312" s="44">
        <v>500000</v>
      </c>
    </row>
    <row r="313" spans="1:8" ht="12">
      <c r="A313" s="89"/>
      <c r="B313" s="137">
        <v>425251</v>
      </c>
      <c r="C313" s="16" t="s">
        <v>231</v>
      </c>
      <c r="D313" s="42">
        <f t="shared" si="10"/>
        <v>950000</v>
      </c>
      <c r="E313" s="44">
        <v>100000</v>
      </c>
      <c r="F313" s="44"/>
      <c r="G313" s="44"/>
      <c r="H313" s="44">
        <v>850000</v>
      </c>
    </row>
    <row r="314" spans="1:8" ht="12">
      <c r="A314" s="89"/>
      <c r="B314" s="137">
        <v>425251</v>
      </c>
      <c r="C314" s="16" t="s">
        <v>232</v>
      </c>
      <c r="D314" s="42">
        <f t="shared" si="10"/>
        <v>200000</v>
      </c>
      <c r="E314" s="44">
        <v>100000</v>
      </c>
      <c r="F314" s="44"/>
      <c r="G314" s="44"/>
      <c r="H314" s="44">
        <v>100000</v>
      </c>
    </row>
    <row r="315" spans="1:8" ht="12">
      <c r="A315" s="89"/>
      <c r="B315" s="137">
        <v>425251</v>
      </c>
      <c r="C315" s="16" t="s">
        <v>233</v>
      </c>
      <c r="D315" s="42">
        <f t="shared" si="10"/>
        <v>100000</v>
      </c>
      <c r="E315" s="44">
        <v>100000</v>
      </c>
      <c r="F315" s="44"/>
      <c r="G315" s="44"/>
      <c r="H315" s="44"/>
    </row>
    <row r="316" spans="1:8" ht="12">
      <c r="A316" s="28"/>
      <c r="B316" s="137">
        <v>425252</v>
      </c>
      <c r="C316" s="16" t="s">
        <v>169</v>
      </c>
      <c r="D316" s="42">
        <f t="shared" si="10"/>
        <v>300000</v>
      </c>
      <c r="E316" s="44">
        <v>300000</v>
      </c>
      <c r="F316" s="44"/>
      <c r="G316" s="44"/>
      <c r="H316" s="44"/>
    </row>
    <row r="317" spans="1:8" ht="24">
      <c r="A317" s="89"/>
      <c r="B317" s="137">
        <v>425253</v>
      </c>
      <c r="C317" s="16" t="s">
        <v>164</v>
      </c>
      <c r="D317" s="42">
        <f>E317+F317+G317+H317</f>
        <v>1400000</v>
      </c>
      <c r="E317" s="44">
        <v>400000</v>
      </c>
      <c r="F317" s="44"/>
      <c r="G317" s="44">
        <v>1000000</v>
      </c>
      <c r="H317" s="44"/>
    </row>
    <row r="318" spans="1:8" ht="24">
      <c r="A318" s="28"/>
      <c r="B318" s="137">
        <v>425291</v>
      </c>
      <c r="C318" s="16" t="s">
        <v>170</v>
      </c>
      <c r="D318" s="42">
        <f t="shared" si="10"/>
        <v>5000</v>
      </c>
      <c r="E318" s="44"/>
      <c r="F318" s="44"/>
      <c r="G318" s="44"/>
      <c r="H318" s="44">
        <v>5000</v>
      </c>
    </row>
    <row r="319" spans="1:8" ht="18.75" customHeight="1">
      <c r="A319" s="254">
        <v>4252</v>
      </c>
      <c r="B319" s="448" t="s">
        <v>287</v>
      </c>
      <c r="C319" s="448"/>
      <c r="D319" s="230">
        <f t="shared" si="10"/>
        <v>8302000</v>
      </c>
      <c r="E319" s="230">
        <f>E297+E298+E299+E300+E301+E302+E303+E304+E305+E306+E307+E311+E312+E313+E314+E315+E310+E316+E317+E318</f>
        <v>3877000</v>
      </c>
      <c r="F319" s="230">
        <f>F297+F298+F299+F300+F301+F302+F303+F304+F305+F306+F307+F311+F312+F313+F314+F315+F310+F316+F317+F318</f>
        <v>1325000</v>
      </c>
      <c r="G319" s="230">
        <f>G297+G298+G301+G302+G303+G304+G305+G307+G311+G312+G313+G315+G310+G316+G317+G318</f>
        <v>1000000</v>
      </c>
      <c r="H319" s="230">
        <f>H297+H298+H299+H300+H301+H302+H303+H304+H305+H306+H307+H311+H312+H313+H314+H315+H310+H316+H317+H318</f>
        <v>2100000</v>
      </c>
    </row>
    <row r="320" spans="1:8" s="179" customFormat="1" ht="19.5" customHeight="1">
      <c r="A320" s="233">
        <v>425</v>
      </c>
      <c r="B320" s="462" t="s">
        <v>114</v>
      </c>
      <c r="C320" s="462"/>
      <c r="D320" s="234">
        <f>D319+D296</f>
        <v>18022000</v>
      </c>
      <c r="E320" s="234">
        <f>E319+E296</f>
        <v>9897000</v>
      </c>
      <c r="F320" s="234">
        <f>F319+F296</f>
        <v>1375000</v>
      </c>
      <c r="G320" s="234">
        <f>G319+G296</f>
        <v>1000000</v>
      </c>
      <c r="H320" s="234">
        <f>H319+H296</f>
        <v>5750000</v>
      </c>
    </row>
    <row r="321" spans="1:8" ht="12">
      <c r="A321" s="89"/>
      <c r="B321" s="133">
        <v>426111</v>
      </c>
      <c r="C321" s="23" t="s">
        <v>115</v>
      </c>
      <c r="D321" s="42">
        <f>E321+F321+G321+H321</f>
        <v>4800000</v>
      </c>
      <c r="E321" s="44">
        <v>4400000</v>
      </c>
      <c r="F321" s="44">
        <v>300000</v>
      </c>
      <c r="G321" s="44"/>
      <c r="H321" s="44">
        <v>100000</v>
      </c>
    </row>
    <row r="322" spans="1:8" ht="12.75">
      <c r="A322" s="35"/>
      <c r="B322" s="133">
        <v>426131</v>
      </c>
      <c r="C322" s="23" t="s">
        <v>116</v>
      </c>
      <c r="D322" s="42">
        <f>E322+F322+G322+H322</f>
        <v>55000</v>
      </c>
      <c r="E322" s="40"/>
      <c r="F322" s="40"/>
      <c r="G322" s="40"/>
      <c r="H322" s="40">
        <v>55000</v>
      </c>
    </row>
    <row r="323" spans="1:8" ht="12">
      <c r="A323" s="36"/>
      <c r="B323" s="18">
        <v>426191</v>
      </c>
      <c r="C323" s="23" t="s">
        <v>117</v>
      </c>
      <c r="D323" s="42">
        <f>E323+F323+G323+H323</f>
        <v>0</v>
      </c>
      <c r="E323" s="40"/>
      <c r="F323" s="40"/>
      <c r="G323" s="40"/>
      <c r="H323" s="40"/>
    </row>
    <row r="324" spans="1:8" ht="18" customHeight="1">
      <c r="A324" s="229">
        <v>4261</v>
      </c>
      <c r="B324" s="448" t="s">
        <v>118</v>
      </c>
      <c r="C324" s="448"/>
      <c r="D324" s="255">
        <f>D323+D322+D321</f>
        <v>4855000</v>
      </c>
      <c r="E324" s="255">
        <f>E323+E322+E321</f>
        <v>4400000</v>
      </c>
      <c r="F324" s="255">
        <f>F323+F322+F321</f>
        <v>300000</v>
      </c>
      <c r="G324" s="255">
        <f>G323+G322+G321</f>
        <v>0</v>
      </c>
      <c r="H324" s="255">
        <f>H323+H322+H321</f>
        <v>155000</v>
      </c>
    </row>
    <row r="325" spans="1:8" ht="12">
      <c r="A325" s="37"/>
      <c r="B325" s="133">
        <v>426311</v>
      </c>
      <c r="C325" s="23" t="s">
        <v>119</v>
      </c>
      <c r="D325" s="42">
        <f>E325+F325+G325+H325</f>
        <v>460000</v>
      </c>
      <c r="E325" s="44"/>
      <c r="F325" s="44"/>
      <c r="G325" s="44"/>
      <c r="H325" s="44">
        <v>460000</v>
      </c>
    </row>
    <row r="326" spans="1:8" ht="18" customHeight="1">
      <c r="A326" s="229">
        <v>4263</v>
      </c>
      <c r="B326" s="448" t="s">
        <v>120</v>
      </c>
      <c r="C326" s="448"/>
      <c r="D326" s="232">
        <f>D325</f>
        <v>460000</v>
      </c>
      <c r="E326" s="232">
        <f>E325</f>
        <v>0</v>
      </c>
      <c r="F326" s="232">
        <f>F325</f>
        <v>0</v>
      </c>
      <c r="G326" s="232">
        <f>G325</f>
        <v>0</v>
      </c>
      <c r="H326" s="232">
        <f>H325</f>
        <v>460000</v>
      </c>
    </row>
    <row r="327" spans="1:8" ht="12">
      <c r="A327" s="111"/>
      <c r="B327" s="135">
        <v>426411</v>
      </c>
      <c r="C327" s="34" t="s">
        <v>234</v>
      </c>
      <c r="D327" s="42">
        <f>E327+F327+G327+H327</f>
        <v>5048000</v>
      </c>
      <c r="E327" s="44">
        <v>5048000</v>
      </c>
      <c r="F327" s="44"/>
      <c r="G327" s="44"/>
      <c r="H327" s="44"/>
    </row>
    <row r="328" spans="1:8" ht="12">
      <c r="A328" s="122"/>
      <c r="B328" s="135">
        <v>426413</v>
      </c>
      <c r="C328" s="34" t="s">
        <v>121</v>
      </c>
      <c r="D328" s="42">
        <f>E328+F328+G328+H328</f>
        <v>80000</v>
      </c>
      <c r="E328" s="44">
        <v>50000</v>
      </c>
      <c r="F328" s="44"/>
      <c r="G328" s="44"/>
      <c r="H328" s="44">
        <v>30000</v>
      </c>
    </row>
    <row r="329" spans="1:8" ht="27.75" customHeight="1">
      <c r="A329" s="110"/>
      <c r="B329" s="141">
        <v>426491</v>
      </c>
      <c r="C329" s="108" t="s">
        <v>167</v>
      </c>
      <c r="D329" s="42">
        <f>E329+F329+G329+H329</f>
        <v>550000</v>
      </c>
      <c r="E329" s="44">
        <v>450000</v>
      </c>
      <c r="F329" s="44"/>
      <c r="G329" s="44"/>
      <c r="H329" s="44">
        <v>100000</v>
      </c>
    </row>
    <row r="330" spans="1:8" ht="18" customHeight="1">
      <c r="A330" s="257">
        <v>4264</v>
      </c>
      <c r="B330" s="473" t="s">
        <v>317</v>
      </c>
      <c r="C330" s="473"/>
      <c r="D330" s="256">
        <f>D329+D328+D327</f>
        <v>5678000</v>
      </c>
      <c r="E330" s="256">
        <f>E329+E328+E327</f>
        <v>5548000</v>
      </c>
      <c r="F330" s="256">
        <f>F329+F328+F327</f>
        <v>0</v>
      </c>
      <c r="G330" s="256">
        <f>G329+G328+G327</f>
        <v>0</v>
      </c>
      <c r="H330" s="256">
        <f>H329+H328+H327</f>
        <v>130000</v>
      </c>
    </row>
    <row r="331" spans="1:8" ht="12">
      <c r="A331" s="28"/>
      <c r="B331" s="24">
        <v>4267111</v>
      </c>
      <c r="C331" s="23" t="s">
        <v>122</v>
      </c>
      <c r="D331" s="178">
        <f>E331+F331+G331+H331</f>
        <v>8555000</v>
      </c>
      <c r="E331" s="177">
        <v>7500000</v>
      </c>
      <c r="F331" s="177">
        <v>855000</v>
      </c>
      <c r="G331" s="177"/>
      <c r="H331" s="177">
        <v>200000</v>
      </c>
    </row>
    <row r="332" spans="1:8" ht="12">
      <c r="A332" s="28"/>
      <c r="B332" s="38">
        <v>4267112</v>
      </c>
      <c r="C332" s="23" t="s">
        <v>123</v>
      </c>
      <c r="D332" s="178">
        <f>E332+F332+G332+H332</f>
        <v>4800000</v>
      </c>
      <c r="E332" s="177"/>
      <c r="F332" s="177">
        <v>2400000</v>
      </c>
      <c r="G332" s="177"/>
      <c r="H332" s="177">
        <v>2400000</v>
      </c>
    </row>
    <row r="333" spans="1:8" ht="12">
      <c r="A333" s="89"/>
      <c r="B333" s="38">
        <v>426721</v>
      </c>
      <c r="C333" s="23" t="s">
        <v>235</v>
      </c>
      <c r="D333" s="178">
        <f>E333+F333+G333+H333</f>
        <v>35532000</v>
      </c>
      <c r="E333" s="177">
        <v>33532000</v>
      </c>
      <c r="F333" s="177"/>
      <c r="G333" s="177"/>
      <c r="H333" s="177">
        <v>2000000</v>
      </c>
    </row>
    <row r="334" spans="1:8" ht="12.75" thickBot="1">
      <c r="A334" s="31"/>
      <c r="B334" s="38">
        <v>426751</v>
      </c>
      <c r="C334" s="23" t="s">
        <v>171</v>
      </c>
      <c r="D334" s="178">
        <f>E334+F334+G334+H334</f>
        <v>45015000</v>
      </c>
      <c r="E334" s="177">
        <v>44500000</v>
      </c>
      <c r="F334" s="177">
        <v>265000</v>
      </c>
      <c r="G334" s="177"/>
      <c r="H334" s="177">
        <v>250000</v>
      </c>
    </row>
    <row r="335" spans="1:8" ht="42.75" thickBot="1">
      <c r="A335" s="460" t="s">
        <v>39</v>
      </c>
      <c r="B335" s="460"/>
      <c r="C335" s="12" t="s">
        <v>1</v>
      </c>
      <c r="D335" s="58" t="s">
        <v>343</v>
      </c>
      <c r="E335" s="1" t="s">
        <v>2</v>
      </c>
      <c r="F335" s="1" t="s">
        <v>3</v>
      </c>
      <c r="G335" s="1" t="s">
        <v>222</v>
      </c>
      <c r="H335" s="1" t="s">
        <v>5</v>
      </c>
    </row>
    <row r="336" spans="1:8" ht="12" thickBot="1">
      <c r="A336" s="443">
        <v>0</v>
      </c>
      <c r="B336" s="443"/>
      <c r="C336" s="81">
        <v>0</v>
      </c>
      <c r="D336" s="125" t="s">
        <v>6</v>
      </c>
      <c r="E336" s="125"/>
      <c r="F336" s="125">
        <v>4</v>
      </c>
      <c r="G336" s="125">
        <v>5</v>
      </c>
      <c r="H336" s="125">
        <v>6</v>
      </c>
    </row>
    <row r="337" spans="1:8" ht="12">
      <c r="A337" s="89"/>
      <c r="B337" s="24">
        <v>426751</v>
      </c>
      <c r="C337" s="23" t="s">
        <v>238</v>
      </c>
      <c r="D337" s="178">
        <f aca="true" t="shared" si="11" ref="D337:D342">E337+F337+G337+H337</f>
        <v>10390000</v>
      </c>
      <c r="E337" s="177">
        <v>10390000</v>
      </c>
      <c r="F337" s="177"/>
      <c r="G337" s="177"/>
      <c r="H337" s="177"/>
    </row>
    <row r="338" spans="1:8" ht="12">
      <c r="A338" s="89"/>
      <c r="B338" s="24">
        <v>426791</v>
      </c>
      <c r="C338" s="23" t="s">
        <v>318</v>
      </c>
      <c r="D338" s="178">
        <f t="shared" si="11"/>
        <v>350000</v>
      </c>
      <c r="E338" s="177">
        <v>350000</v>
      </c>
      <c r="F338" s="177"/>
      <c r="G338" s="177"/>
      <c r="H338" s="177"/>
    </row>
    <row r="339" spans="1:8" ht="24">
      <c r="A339" s="89"/>
      <c r="B339" s="24">
        <v>426791</v>
      </c>
      <c r="C339" s="23" t="s">
        <v>172</v>
      </c>
      <c r="D339" s="178">
        <f t="shared" si="11"/>
        <v>150000</v>
      </c>
      <c r="E339" s="177">
        <v>150000</v>
      </c>
      <c r="F339" s="177"/>
      <c r="G339" s="177"/>
      <c r="H339" s="177"/>
    </row>
    <row r="340" spans="1:8" s="179" customFormat="1" ht="16.5" customHeight="1">
      <c r="A340" s="237">
        <v>4267</v>
      </c>
      <c r="B340" s="448" t="s">
        <v>124</v>
      </c>
      <c r="C340" s="448"/>
      <c r="D340" s="232">
        <f t="shared" si="11"/>
        <v>104792000</v>
      </c>
      <c r="E340" s="232">
        <f>E331+E332+E333+E334+E337+E338+E339</f>
        <v>96422000</v>
      </c>
      <c r="F340" s="232">
        <f>F331+F332+F333+F334+F337+F339</f>
        <v>3520000</v>
      </c>
      <c r="G340" s="232">
        <f>G331+G332+G333+G334+G337+G338+G339</f>
        <v>0</v>
      </c>
      <c r="H340" s="232">
        <f>H331+H332+H333+H334+H337+H338+H339</f>
        <v>4850000</v>
      </c>
    </row>
    <row r="341" spans="1:8" ht="12">
      <c r="A341" s="126"/>
      <c r="B341" s="175">
        <v>426810</v>
      </c>
      <c r="C341" s="174" t="s">
        <v>320</v>
      </c>
      <c r="D341" s="178">
        <f t="shared" si="11"/>
        <v>1800000</v>
      </c>
      <c r="E341" s="177">
        <v>1650000</v>
      </c>
      <c r="F341" s="177">
        <v>150000</v>
      </c>
      <c r="G341" s="124"/>
      <c r="H341" s="177"/>
    </row>
    <row r="342" spans="1:8" ht="12">
      <c r="A342" s="123"/>
      <c r="B342" s="176">
        <v>426820</v>
      </c>
      <c r="C342" s="174" t="s">
        <v>319</v>
      </c>
      <c r="D342" s="178">
        <f t="shared" si="11"/>
        <v>50000</v>
      </c>
      <c r="E342" s="124"/>
      <c r="F342" s="124"/>
      <c r="G342" s="124"/>
      <c r="H342" s="177">
        <v>50000</v>
      </c>
    </row>
    <row r="343" spans="1:8" ht="16.5" customHeight="1">
      <c r="A343" s="236">
        <v>4268</v>
      </c>
      <c r="B343" s="466" t="s">
        <v>125</v>
      </c>
      <c r="C343" s="466"/>
      <c r="D343" s="232">
        <f>D342+D341</f>
        <v>1850000</v>
      </c>
      <c r="E343" s="232">
        <f>E342+E341</f>
        <v>1650000</v>
      </c>
      <c r="F343" s="232">
        <f>F342+F341</f>
        <v>150000</v>
      </c>
      <c r="G343" s="232">
        <f>G342+G341</f>
        <v>0</v>
      </c>
      <c r="H343" s="232">
        <f>H342+H341</f>
        <v>50000</v>
      </c>
    </row>
    <row r="344" spans="1:8" ht="12">
      <c r="A344" s="110"/>
      <c r="B344" s="135">
        <v>426911</v>
      </c>
      <c r="C344" s="112" t="s">
        <v>128</v>
      </c>
      <c r="D344" s="20">
        <f>E344+F344+G344+H344</f>
        <v>2971000.4</v>
      </c>
      <c r="E344" s="19">
        <v>1437097</v>
      </c>
      <c r="F344" s="14">
        <v>168000</v>
      </c>
      <c r="G344" s="19"/>
      <c r="H344" s="19">
        <v>1365903.4</v>
      </c>
    </row>
    <row r="345" spans="1:8" ht="12">
      <c r="A345" s="110"/>
      <c r="B345" s="135">
        <v>426913</v>
      </c>
      <c r="C345" s="112" t="s">
        <v>126</v>
      </c>
      <c r="D345" s="20">
        <f>E345+F345+G345+H345</f>
        <v>150000</v>
      </c>
      <c r="E345" s="19"/>
      <c r="F345" s="14"/>
      <c r="G345" s="19"/>
      <c r="H345" s="19">
        <v>150000</v>
      </c>
    </row>
    <row r="346" spans="1:8" ht="12">
      <c r="A346" s="110"/>
      <c r="B346" s="135">
        <v>426919</v>
      </c>
      <c r="C346" s="34" t="s">
        <v>127</v>
      </c>
      <c r="D346" s="20">
        <f>E346+F346+G346+H346</f>
        <v>100000</v>
      </c>
      <c r="E346" s="40"/>
      <c r="F346" s="19"/>
      <c r="G346" s="19"/>
      <c r="H346" s="19">
        <v>100000</v>
      </c>
    </row>
    <row r="347" spans="1:8" ht="16.5" customHeight="1">
      <c r="A347" s="236">
        <v>4269</v>
      </c>
      <c r="B347" s="466" t="s">
        <v>128</v>
      </c>
      <c r="C347" s="466"/>
      <c r="D347" s="230">
        <f>D346+D345+D344</f>
        <v>3221000.4</v>
      </c>
      <c r="E347" s="230">
        <f>E344+E345+E346</f>
        <v>1437097</v>
      </c>
      <c r="F347" s="230">
        <f>F346+F345+F344</f>
        <v>168000</v>
      </c>
      <c r="G347" s="230">
        <f>G346+G345+G344</f>
        <v>0</v>
      </c>
      <c r="H347" s="230">
        <f>H344+H345+H346</f>
        <v>1615903.4</v>
      </c>
    </row>
    <row r="348" spans="1:10" s="179" customFormat="1" ht="18" customHeight="1">
      <c r="A348" s="233">
        <v>426</v>
      </c>
      <c r="B348" s="462" t="s">
        <v>129</v>
      </c>
      <c r="C348" s="462"/>
      <c r="D348" s="234">
        <f>E348+F348+G348+H348</f>
        <v>120856000.4</v>
      </c>
      <c r="E348" s="234">
        <f>E347+E343+E340+E330+E326+E324</f>
        <v>109457097</v>
      </c>
      <c r="F348" s="234">
        <f>F347+F343+F340+F330+F326+F324</f>
        <v>4138000</v>
      </c>
      <c r="G348" s="234">
        <f>G347+G343+G340+G330+G326+G324</f>
        <v>0</v>
      </c>
      <c r="H348" s="234">
        <f>H347+H343+H340+H330+H326+H324</f>
        <v>7260903.4</v>
      </c>
      <c r="J348" s="180"/>
    </row>
    <row r="349" spans="1:8" s="179" customFormat="1" ht="17.25" customHeight="1">
      <c r="A349" s="227">
        <v>4200</v>
      </c>
      <c r="B349" s="459" t="s">
        <v>130</v>
      </c>
      <c r="C349" s="459"/>
      <c r="D349" s="258">
        <f>D214+D226+D262+D280+D320+D348</f>
        <v>204891000.4</v>
      </c>
      <c r="E349" s="258">
        <f>E348+E320+E280+E262+E226+E214</f>
        <v>174303097</v>
      </c>
      <c r="F349" s="258">
        <f>F348+F320+F280+F262+F226+F214</f>
        <v>7410000</v>
      </c>
      <c r="G349" s="258">
        <f>G348+G320+G280+G262+G226+G214</f>
        <v>1000000</v>
      </c>
      <c r="H349" s="258">
        <f>H348+H320+H280+H262+H226+H214</f>
        <v>22177903.4</v>
      </c>
    </row>
    <row r="350" spans="1:8" ht="12">
      <c r="A350" s="82"/>
      <c r="B350" s="119">
        <v>431111</v>
      </c>
      <c r="C350" s="34" t="s">
        <v>321</v>
      </c>
      <c r="D350" s="20">
        <f>E350+F350+G350+H350</f>
        <v>350000</v>
      </c>
      <c r="E350" s="19"/>
      <c r="F350" s="19"/>
      <c r="G350" s="19"/>
      <c r="H350" s="40">
        <v>350000</v>
      </c>
    </row>
    <row r="351" spans="1:8" ht="12">
      <c r="A351" s="82"/>
      <c r="B351" s="119">
        <v>431211</v>
      </c>
      <c r="C351" s="34" t="s">
        <v>322</v>
      </c>
      <c r="D351" s="20">
        <f>E351+F351+G351+H351</f>
        <v>600000</v>
      </c>
      <c r="E351" s="19"/>
      <c r="F351" s="19"/>
      <c r="G351" s="19"/>
      <c r="H351" s="40">
        <v>600000</v>
      </c>
    </row>
    <row r="352" spans="1:8" ht="20.25" customHeight="1">
      <c r="A352" s="317">
        <v>4310</v>
      </c>
      <c r="B352" s="479" t="s">
        <v>338</v>
      </c>
      <c r="C352" s="480"/>
      <c r="D352" s="318">
        <f>D351+D350</f>
        <v>950000</v>
      </c>
      <c r="E352" s="319">
        <f>E351+E350</f>
        <v>0</v>
      </c>
      <c r="F352" s="319">
        <f>F351+F350</f>
        <v>0</v>
      </c>
      <c r="G352" s="319">
        <f>G351+G350</f>
        <v>0</v>
      </c>
      <c r="H352" s="319">
        <f>H351+H350</f>
        <v>950000</v>
      </c>
    </row>
    <row r="353" spans="1:8" ht="12">
      <c r="A353" s="117"/>
      <c r="B353" s="315">
        <v>435110</v>
      </c>
      <c r="C353" s="316" t="s">
        <v>237</v>
      </c>
      <c r="D353" s="20">
        <f>E353+F353+G353+H353</f>
        <v>50000</v>
      </c>
      <c r="E353" s="19"/>
      <c r="F353" s="19"/>
      <c r="G353" s="19"/>
      <c r="H353" s="40">
        <v>50000</v>
      </c>
    </row>
    <row r="354" spans="1:8" ht="22.5" customHeight="1">
      <c r="A354" s="320">
        <v>4351</v>
      </c>
      <c r="B354" s="477" t="s">
        <v>237</v>
      </c>
      <c r="C354" s="478"/>
      <c r="D354" s="321">
        <f>D353</f>
        <v>50000</v>
      </c>
      <c r="E354" s="318">
        <f>E353</f>
        <v>0</v>
      </c>
      <c r="F354" s="318">
        <f>F353</f>
        <v>0</v>
      </c>
      <c r="G354" s="318">
        <f>G353</f>
        <v>0</v>
      </c>
      <c r="H354" s="318">
        <f>H353</f>
        <v>50000</v>
      </c>
    </row>
    <row r="355" spans="1:8" s="179" customFormat="1" ht="18" customHeight="1">
      <c r="A355" s="227">
        <v>4300</v>
      </c>
      <c r="B355" s="459" t="s">
        <v>323</v>
      </c>
      <c r="C355" s="459"/>
      <c r="D355" s="258">
        <f>D354+D352</f>
        <v>1000000</v>
      </c>
      <c r="E355" s="258">
        <f>E354+E352</f>
        <v>0</v>
      </c>
      <c r="F355" s="258">
        <f>F354+F352</f>
        <v>0</v>
      </c>
      <c r="G355" s="258">
        <f>G354+G352</f>
        <v>0</v>
      </c>
      <c r="H355" s="258">
        <f>H354+H352</f>
        <v>1000000</v>
      </c>
    </row>
    <row r="356" spans="1:8" ht="12">
      <c r="A356" s="110"/>
      <c r="B356" s="109">
        <v>444211</v>
      </c>
      <c r="C356" s="34" t="s">
        <v>131</v>
      </c>
      <c r="D356" s="20">
        <f>E356+F356+G356+H356</f>
        <v>250000</v>
      </c>
      <c r="E356" s="19"/>
      <c r="F356" s="19"/>
      <c r="G356" s="19"/>
      <c r="H356" s="40">
        <v>250000</v>
      </c>
    </row>
    <row r="357" spans="1:8" ht="12">
      <c r="A357" s="110"/>
      <c r="B357" s="109">
        <v>444219</v>
      </c>
      <c r="C357" s="34" t="s">
        <v>173</v>
      </c>
      <c r="D357" s="20">
        <f>E357+F357+G357+H357</f>
        <v>50000</v>
      </c>
      <c r="E357" s="20"/>
      <c r="F357" s="20"/>
      <c r="G357" s="20"/>
      <c r="H357" s="41">
        <v>50000</v>
      </c>
    </row>
    <row r="358" spans="1:8" ht="18.75" customHeight="1">
      <c r="A358" s="259">
        <v>4442</v>
      </c>
      <c r="B358" s="474" t="s">
        <v>131</v>
      </c>
      <c r="C358" s="474"/>
      <c r="D358" s="260">
        <f>D357+D356</f>
        <v>300000</v>
      </c>
      <c r="E358" s="260">
        <f>E357+E356</f>
        <v>0</v>
      </c>
      <c r="F358" s="260">
        <f>F357+F356</f>
        <v>0</v>
      </c>
      <c r="G358" s="260">
        <f>G357+G356</f>
        <v>0</v>
      </c>
      <c r="H358" s="260">
        <f>H357+H356</f>
        <v>300000</v>
      </c>
    </row>
    <row r="359" spans="1:8" ht="18.75" customHeight="1">
      <c r="A359" s="261">
        <v>444</v>
      </c>
      <c r="B359" s="475" t="s">
        <v>324</v>
      </c>
      <c r="C359" s="475"/>
      <c r="D359" s="262">
        <f aca="true" t="shared" si="12" ref="D359:H360">D358</f>
        <v>300000</v>
      </c>
      <c r="E359" s="262">
        <f t="shared" si="12"/>
        <v>0</v>
      </c>
      <c r="F359" s="262">
        <f t="shared" si="12"/>
        <v>0</v>
      </c>
      <c r="G359" s="262">
        <f t="shared" si="12"/>
        <v>0</v>
      </c>
      <c r="H359" s="262">
        <f t="shared" si="12"/>
        <v>300000</v>
      </c>
    </row>
    <row r="360" spans="1:8" ht="18.75" customHeight="1">
      <c r="A360" s="263">
        <v>4400</v>
      </c>
      <c r="B360" s="476" t="s">
        <v>325</v>
      </c>
      <c r="C360" s="476"/>
      <c r="D360" s="258">
        <f t="shared" si="12"/>
        <v>300000</v>
      </c>
      <c r="E360" s="258">
        <f t="shared" si="12"/>
        <v>0</v>
      </c>
      <c r="F360" s="258">
        <f t="shared" si="12"/>
        <v>0</v>
      </c>
      <c r="G360" s="258">
        <f t="shared" si="12"/>
        <v>0</v>
      </c>
      <c r="H360" s="258">
        <f>H359</f>
        <v>300000</v>
      </c>
    </row>
    <row r="361" spans="1:8" ht="24">
      <c r="A361" s="118"/>
      <c r="B361" s="127">
        <v>465112</v>
      </c>
      <c r="C361" s="266" t="s">
        <v>132</v>
      </c>
      <c r="D361" s="42">
        <f>E361+F361+G361+H361</f>
        <v>7250000</v>
      </c>
      <c r="E361" s="42">
        <v>6000000</v>
      </c>
      <c r="F361" s="42">
        <v>1250000</v>
      </c>
      <c r="G361" s="13"/>
      <c r="H361" s="13"/>
    </row>
    <row r="362" spans="1:8" ht="17.25" customHeight="1">
      <c r="A362" s="264">
        <v>4651</v>
      </c>
      <c r="B362" s="485" t="s">
        <v>133</v>
      </c>
      <c r="C362" s="485"/>
      <c r="D362" s="265">
        <f>E362+F362+G362+H362</f>
        <v>7250000</v>
      </c>
      <c r="E362" s="265">
        <f>E361</f>
        <v>6000000</v>
      </c>
      <c r="F362" s="265">
        <f>F361</f>
        <v>1250000</v>
      </c>
      <c r="G362" s="265">
        <f>G361</f>
        <v>0</v>
      </c>
      <c r="H362" s="265">
        <f aca="true" t="shared" si="13" ref="D362:H364">H361</f>
        <v>0</v>
      </c>
    </row>
    <row r="363" spans="1:8" ht="16.5" customHeight="1">
      <c r="A363" s="181">
        <v>465</v>
      </c>
      <c r="B363" s="486" t="s">
        <v>134</v>
      </c>
      <c r="C363" s="486"/>
      <c r="D363" s="100">
        <f t="shared" si="13"/>
        <v>7250000</v>
      </c>
      <c r="E363" s="100">
        <f>E362</f>
        <v>6000000</v>
      </c>
      <c r="F363" s="100">
        <f t="shared" si="13"/>
        <v>1250000</v>
      </c>
      <c r="G363" s="100">
        <f t="shared" si="13"/>
        <v>0</v>
      </c>
      <c r="H363" s="100">
        <f t="shared" si="13"/>
        <v>0</v>
      </c>
    </row>
    <row r="364" spans="1:8" ht="20.25" customHeight="1">
      <c r="A364" s="263">
        <v>4600</v>
      </c>
      <c r="B364" s="487" t="s">
        <v>135</v>
      </c>
      <c r="C364" s="487"/>
      <c r="D364" s="258">
        <f t="shared" si="13"/>
        <v>7250000</v>
      </c>
      <c r="E364" s="258">
        <f t="shared" si="13"/>
        <v>6000000</v>
      </c>
      <c r="F364" s="258">
        <f t="shared" si="13"/>
        <v>1250000</v>
      </c>
      <c r="G364" s="258">
        <f t="shared" si="13"/>
        <v>0</v>
      </c>
      <c r="H364" s="258">
        <f t="shared" si="13"/>
        <v>0</v>
      </c>
    </row>
    <row r="365" spans="1:8" ht="12">
      <c r="A365" s="110"/>
      <c r="B365" s="128">
        <v>482111</v>
      </c>
      <c r="C365" s="87" t="s">
        <v>327</v>
      </c>
      <c r="D365" s="41">
        <f>E365+F365+G365+H365</f>
        <v>0</v>
      </c>
      <c r="E365" s="19"/>
      <c r="F365" s="19"/>
      <c r="G365" s="19"/>
      <c r="H365" s="19"/>
    </row>
    <row r="366" spans="1:8" ht="12">
      <c r="A366" s="82"/>
      <c r="B366" s="135">
        <v>482131</v>
      </c>
      <c r="C366" s="108" t="s">
        <v>136</v>
      </c>
      <c r="D366" s="41">
        <f>E366+F366+G366+H366</f>
        <v>400000</v>
      </c>
      <c r="E366" s="40">
        <v>400000</v>
      </c>
      <c r="F366" s="40"/>
      <c r="G366" s="40"/>
      <c r="H366" s="40"/>
    </row>
    <row r="367" spans="1:8" ht="12.75" thickBot="1">
      <c r="A367" s="110"/>
      <c r="B367" s="109">
        <v>482191</v>
      </c>
      <c r="C367" s="34" t="s">
        <v>326</v>
      </c>
      <c r="D367" s="41">
        <f>E367+F367+G367+H367</f>
        <v>400000</v>
      </c>
      <c r="E367" s="19"/>
      <c r="F367" s="19"/>
      <c r="G367" s="19"/>
      <c r="H367" s="19">
        <v>400000</v>
      </c>
    </row>
    <row r="368" spans="1:8" ht="42.75" thickBot="1">
      <c r="A368" s="460" t="s">
        <v>39</v>
      </c>
      <c r="B368" s="460"/>
      <c r="C368" s="12" t="s">
        <v>1</v>
      </c>
      <c r="D368" s="58" t="s">
        <v>343</v>
      </c>
      <c r="E368" s="1" t="s">
        <v>2</v>
      </c>
      <c r="F368" s="1" t="s">
        <v>3</v>
      </c>
      <c r="G368" s="1" t="s">
        <v>222</v>
      </c>
      <c r="H368" s="1" t="s">
        <v>5</v>
      </c>
    </row>
    <row r="369" spans="1:8" ht="11.25">
      <c r="A369" s="488">
        <v>0</v>
      </c>
      <c r="B369" s="488"/>
      <c r="C369" s="81">
        <v>0</v>
      </c>
      <c r="D369" s="96" t="s">
        <v>6</v>
      </c>
      <c r="E369" s="96">
        <v>3</v>
      </c>
      <c r="F369" s="96">
        <v>4</v>
      </c>
      <c r="G369" s="96">
        <v>5</v>
      </c>
      <c r="H369" s="96">
        <v>6</v>
      </c>
    </row>
    <row r="370" spans="1:8" ht="18.75" customHeight="1">
      <c r="A370" s="267">
        <v>4821</v>
      </c>
      <c r="B370" s="489" t="s">
        <v>137</v>
      </c>
      <c r="C370" s="489"/>
      <c r="D370" s="268">
        <f>D367+D366+D365</f>
        <v>800000</v>
      </c>
      <c r="E370" s="268">
        <f>E367+E366+E365</f>
        <v>400000</v>
      </c>
      <c r="F370" s="268">
        <f>F367+F366+F365</f>
        <v>0</v>
      </c>
      <c r="G370" s="268">
        <f>G367+G366+G365</f>
        <v>0</v>
      </c>
      <c r="H370" s="268">
        <f>H367+H366+H365</f>
        <v>400000</v>
      </c>
    </row>
    <row r="371" spans="1:8" ht="12">
      <c r="A371" s="111"/>
      <c r="B371" s="129">
        <v>482211</v>
      </c>
      <c r="C371" s="112" t="s">
        <v>138</v>
      </c>
      <c r="D371" s="20">
        <f>E371+F371+G371+H371</f>
        <v>20000</v>
      </c>
      <c r="E371" s="19"/>
      <c r="F371" s="19"/>
      <c r="G371" s="19"/>
      <c r="H371" s="44">
        <v>20000</v>
      </c>
    </row>
    <row r="372" spans="1:8" ht="12">
      <c r="A372" s="111"/>
      <c r="B372" s="129">
        <v>482231</v>
      </c>
      <c r="C372" s="112" t="s">
        <v>182</v>
      </c>
      <c r="D372" s="20">
        <f>E372+F372+G372+H372</f>
        <v>20000</v>
      </c>
      <c r="E372" s="19"/>
      <c r="F372" s="19"/>
      <c r="G372" s="19"/>
      <c r="H372" s="44">
        <v>20000</v>
      </c>
    </row>
    <row r="373" spans="1:8" ht="12">
      <c r="A373" s="130"/>
      <c r="B373" s="129">
        <v>482251</v>
      </c>
      <c r="C373" s="112" t="s">
        <v>139</v>
      </c>
      <c r="D373" s="20">
        <f>E373+F373+G373+H373</f>
        <v>50000</v>
      </c>
      <c r="E373" s="19"/>
      <c r="F373" s="19"/>
      <c r="G373" s="19"/>
      <c r="H373" s="44">
        <v>50000</v>
      </c>
    </row>
    <row r="374" spans="1:8" ht="15.75" customHeight="1">
      <c r="A374" s="267">
        <v>4822</v>
      </c>
      <c r="B374" s="489" t="s">
        <v>142</v>
      </c>
      <c r="C374" s="489"/>
      <c r="D374" s="268">
        <f>D373+D372+D371</f>
        <v>90000</v>
      </c>
      <c r="E374" s="268">
        <f>E371+E372</f>
        <v>0</v>
      </c>
      <c r="F374" s="268">
        <f>F373+F371</f>
        <v>0</v>
      </c>
      <c r="G374" s="268">
        <f>G373+G371</f>
        <v>0</v>
      </c>
      <c r="H374" s="268">
        <f>H373+H372+H371</f>
        <v>90000</v>
      </c>
    </row>
    <row r="375" spans="1:8" ht="12">
      <c r="A375" s="110"/>
      <c r="B375" s="129">
        <v>482311</v>
      </c>
      <c r="C375" s="88" t="s">
        <v>140</v>
      </c>
      <c r="D375" s="20">
        <f>E375+F375+G375+H375</f>
        <v>20000</v>
      </c>
      <c r="E375" s="19"/>
      <c r="F375" s="19"/>
      <c r="G375" s="19"/>
      <c r="H375" s="40">
        <v>20000</v>
      </c>
    </row>
    <row r="376" spans="1:8" ht="12">
      <c r="A376" s="110"/>
      <c r="B376" s="129">
        <v>482331</v>
      </c>
      <c r="C376" s="112" t="s">
        <v>141</v>
      </c>
      <c r="D376" s="20">
        <f>E376+F376+G376+H376</f>
        <v>0</v>
      </c>
      <c r="E376" s="19"/>
      <c r="F376" s="19"/>
      <c r="G376" s="19"/>
      <c r="H376" s="44"/>
    </row>
    <row r="377" spans="1:8" ht="18" customHeight="1">
      <c r="A377" s="267">
        <v>4823</v>
      </c>
      <c r="B377" s="489" t="s">
        <v>328</v>
      </c>
      <c r="C377" s="489"/>
      <c r="D377" s="269">
        <f>D376+D375</f>
        <v>20000</v>
      </c>
      <c r="E377" s="269">
        <f>E376+E375</f>
        <v>0</v>
      </c>
      <c r="F377" s="269">
        <f>F376+F375</f>
        <v>0</v>
      </c>
      <c r="G377" s="269">
        <f>G376+G375</f>
        <v>0</v>
      </c>
      <c r="H377" s="269">
        <f>H376+H375</f>
        <v>20000</v>
      </c>
    </row>
    <row r="378" spans="1:8" ht="21" customHeight="1">
      <c r="A378" s="181">
        <v>482</v>
      </c>
      <c r="B378" s="524" t="s">
        <v>329</v>
      </c>
      <c r="C378" s="524"/>
      <c r="D378" s="131">
        <f>E378+F378+G378+H378</f>
        <v>910000</v>
      </c>
      <c r="E378" s="131">
        <f>E377+E374+E370</f>
        <v>400000</v>
      </c>
      <c r="F378" s="131">
        <f>F377+F374+F370</f>
        <v>0</v>
      </c>
      <c r="G378" s="131">
        <f>G377+G374+G370</f>
        <v>0</v>
      </c>
      <c r="H378" s="131">
        <f>H370+H374+H377</f>
        <v>510000</v>
      </c>
    </row>
    <row r="379" spans="1:8" ht="12">
      <c r="A379" s="110"/>
      <c r="B379" s="109">
        <v>483111</v>
      </c>
      <c r="C379" s="34" t="s">
        <v>248</v>
      </c>
      <c r="D379" s="20">
        <f>E379+F379+G379+H379</f>
        <v>0</v>
      </c>
      <c r="E379" s="19"/>
      <c r="F379" s="19"/>
      <c r="G379" s="19"/>
      <c r="H379" s="40"/>
    </row>
    <row r="380" spans="1:8" ht="12">
      <c r="A380" s="110"/>
      <c r="B380" s="109">
        <v>4831114</v>
      </c>
      <c r="C380" s="34" t="s">
        <v>178</v>
      </c>
      <c r="D380" s="41">
        <f>E380+F380+G380+H380</f>
        <v>0</v>
      </c>
      <c r="E380" s="44"/>
      <c r="F380" s="44"/>
      <c r="G380" s="44"/>
      <c r="H380" s="44"/>
    </row>
    <row r="381" spans="1:8" ht="17.25" customHeight="1">
      <c r="A381" s="270">
        <v>4831</v>
      </c>
      <c r="B381" s="481" t="s">
        <v>143</v>
      </c>
      <c r="C381" s="481"/>
      <c r="D381" s="271">
        <f>D380+D379</f>
        <v>0</v>
      </c>
      <c r="E381" s="271">
        <f>E380+E379</f>
        <v>0</v>
      </c>
      <c r="F381" s="271">
        <f>F380+F379</f>
        <v>0</v>
      </c>
      <c r="G381" s="271">
        <f>G380+G379</f>
        <v>0</v>
      </c>
      <c r="H381" s="271">
        <f>H380+H379</f>
        <v>0</v>
      </c>
    </row>
    <row r="382" spans="1:8" ht="20.25" customHeight="1">
      <c r="A382" s="181">
        <v>483</v>
      </c>
      <c r="B382" s="482" t="s">
        <v>144</v>
      </c>
      <c r="C382" s="483"/>
      <c r="D382" s="100">
        <f>D381</f>
        <v>0</v>
      </c>
      <c r="E382" s="100">
        <f>E381</f>
        <v>0</v>
      </c>
      <c r="F382" s="100">
        <f>F381</f>
        <v>0</v>
      </c>
      <c r="G382" s="100">
        <f>G381</f>
        <v>0</v>
      </c>
      <c r="H382" s="100">
        <f>H381</f>
        <v>0</v>
      </c>
    </row>
    <row r="383" spans="1:8" ht="13.5" customHeight="1">
      <c r="A383" s="113"/>
      <c r="B383" s="109">
        <v>485119</v>
      </c>
      <c r="C383" s="34" t="s">
        <v>330</v>
      </c>
      <c r="D383" s="20">
        <f>E383+F383+G383+H383</f>
        <v>300000</v>
      </c>
      <c r="E383" s="19"/>
      <c r="F383" s="19"/>
      <c r="G383" s="19"/>
      <c r="H383" s="19">
        <v>300000</v>
      </c>
    </row>
    <row r="384" spans="1:8" ht="12">
      <c r="A384" s="272">
        <v>4851</v>
      </c>
      <c r="B384" s="484" t="s">
        <v>145</v>
      </c>
      <c r="C384" s="484"/>
      <c r="D384" s="273">
        <f aca="true" t="shared" si="14" ref="D384:H385">D383</f>
        <v>300000</v>
      </c>
      <c r="E384" s="273">
        <f t="shared" si="14"/>
        <v>0</v>
      </c>
      <c r="F384" s="273">
        <f t="shared" si="14"/>
        <v>0</v>
      </c>
      <c r="G384" s="273">
        <f t="shared" si="14"/>
        <v>0</v>
      </c>
      <c r="H384" s="273">
        <f t="shared" si="14"/>
        <v>300000</v>
      </c>
    </row>
    <row r="385" spans="1:8" s="179" customFormat="1" ht="18" customHeight="1">
      <c r="A385" s="181">
        <v>485</v>
      </c>
      <c r="B385" s="492" t="s">
        <v>146</v>
      </c>
      <c r="C385" s="492"/>
      <c r="D385" s="100">
        <f t="shared" si="14"/>
        <v>300000</v>
      </c>
      <c r="E385" s="100">
        <f t="shared" si="14"/>
        <v>0</v>
      </c>
      <c r="F385" s="100">
        <f t="shared" si="14"/>
        <v>0</v>
      </c>
      <c r="G385" s="100">
        <f t="shared" si="14"/>
        <v>0</v>
      </c>
      <c r="H385" s="100">
        <f t="shared" si="14"/>
        <v>300000</v>
      </c>
    </row>
    <row r="386" spans="1:8" s="179" customFormat="1" ht="18.75" customHeight="1" thickBot="1">
      <c r="A386" s="274">
        <v>4800</v>
      </c>
      <c r="B386" s="493" t="s">
        <v>147</v>
      </c>
      <c r="C386" s="493"/>
      <c r="D386" s="258">
        <f>D385+D382+D378</f>
        <v>1210000</v>
      </c>
      <c r="E386" s="258">
        <f>E370+E374</f>
        <v>400000</v>
      </c>
      <c r="F386" s="258">
        <f>F385+F382+F378</f>
        <v>0</v>
      </c>
      <c r="G386" s="258">
        <f>G385+G382+G378</f>
        <v>0</v>
      </c>
      <c r="H386" s="258">
        <f>H385+H382+H378</f>
        <v>810000</v>
      </c>
    </row>
    <row r="387" spans="1:8" s="179" customFormat="1" ht="20.25" customHeight="1" thickBot="1">
      <c r="A387" s="275">
        <v>4</v>
      </c>
      <c r="B387" s="494" t="s">
        <v>148</v>
      </c>
      <c r="C387" s="494"/>
      <c r="D387" s="276">
        <f>D183+D349+D355+D360+D364+D386</f>
        <v>1424631174.95</v>
      </c>
      <c r="E387" s="276">
        <f>E386+E364+E360+E355+E349+E183</f>
        <v>1224471048</v>
      </c>
      <c r="F387" s="276">
        <f>F386+F364+F360+F355+F349+F183</f>
        <v>164147000</v>
      </c>
      <c r="G387" s="276">
        <f>G386+G364+G360+G355+G349+G183</f>
        <v>2265223.55</v>
      </c>
      <c r="H387" s="276">
        <f>H183+H349+H355+H360+H364+H386</f>
        <v>33747903.4</v>
      </c>
    </row>
    <row r="388" spans="1:8" ht="12">
      <c r="A388" s="15"/>
      <c r="B388" s="297">
        <v>510000</v>
      </c>
      <c r="C388" s="298" t="s">
        <v>249</v>
      </c>
      <c r="D388" s="41">
        <f>E388+F388+G388+H388</f>
        <v>2194950.05</v>
      </c>
      <c r="E388" s="40"/>
      <c r="F388" s="40"/>
      <c r="G388" s="40"/>
      <c r="H388" s="44">
        <v>2194950.05</v>
      </c>
    </row>
    <row r="389" spans="1:8" ht="16.5" customHeight="1">
      <c r="A389" s="322">
        <v>510</v>
      </c>
      <c r="B389" s="512" t="s">
        <v>249</v>
      </c>
      <c r="C389" s="513"/>
      <c r="D389" s="299">
        <f>D388</f>
        <v>2194950.05</v>
      </c>
      <c r="E389" s="300">
        <f>E388</f>
        <v>0</v>
      </c>
      <c r="F389" s="300">
        <f>F388</f>
        <v>0</v>
      </c>
      <c r="G389" s="300">
        <f>G388</f>
        <v>0</v>
      </c>
      <c r="H389" s="301">
        <f>H388</f>
        <v>2194950.05</v>
      </c>
    </row>
    <row r="390" spans="1:8" ht="12">
      <c r="A390" s="15"/>
      <c r="B390" s="296">
        <v>511322</v>
      </c>
      <c r="C390" s="25" t="s">
        <v>331</v>
      </c>
      <c r="D390" s="20">
        <f>E390+F390+G390+H390</f>
        <v>3500000</v>
      </c>
      <c r="E390" s="20"/>
      <c r="F390" s="20"/>
      <c r="G390" s="41"/>
      <c r="H390" s="150">
        <v>3500000</v>
      </c>
    </row>
    <row r="391" spans="1:8" s="179" customFormat="1" ht="16.5" customHeight="1">
      <c r="A391" s="17">
        <v>5113</v>
      </c>
      <c r="B391" s="495" t="s">
        <v>239</v>
      </c>
      <c r="C391" s="495"/>
      <c r="D391" s="21">
        <f aca="true" t="shared" si="15" ref="D391:H392">D390</f>
        <v>3500000</v>
      </c>
      <c r="E391" s="21">
        <f t="shared" si="15"/>
        <v>0</v>
      </c>
      <c r="F391" s="21">
        <f t="shared" si="15"/>
        <v>0</v>
      </c>
      <c r="G391" s="46">
        <f t="shared" si="15"/>
        <v>0</v>
      </c>
      <c r="H391" s="21">
        <f t="shared" si="15"/>
        <v>3500000</v>
      </c>
    </row>
    <row r="392" spans="1:8" s="179" customFormat="1" ht="16.5" customHeight="1">
      <c r="A392" s="323">
        <v>511</v>
      </c>
      <c r="B392" s="281" t="s">
        <v>332</v>
      </c>
      <c r="C392" s="282"/>
      <c r="D392" s="283">
        <f t="shared" si="15"/>
        <v>3500000</v>
      </c>
      <c r="E392" s="284">
        <f t="shared" si="15"/>
        <v>0</v>
      </c>
      <c r="F392" s="284">
        <f t="shared" si="15"/>
        <v>0</v>
      </c>
      <c r="G392" s="284">
        <f t="shared" si="15"/>
        <v>0</v>
      </c>
      <c r="H392" s="284">
        <f t="shared" si="15"/>
        <v>3500000</v>
      </c>
    </row>
    <row r="393" spans="1:8" ht="12">
      <c r="A393" s="17"/>
      <c r="B393" s="280">
        <v>512111</v>
      </c>
      <c r="C393" s="279" t="s">
        <v>333</v>
      </c>
      <c r="D393" s="41">
        <f>E393+F393+G393+H393</f>
        <v>0</v>
      </c>
      <c r="E393" s="21"/>
      <c r="F393" s="21"/>
      <c r="G393" s="150"/>
      <c r="H393" s="173"/>
    </row>
    <row r="394" spans="1:8" ht="12">
      <c r="A394" s="17"/>
      <c r="B394" s="285">
        <v>512113</v>
      </c>
      <c r="C394" s="286" t="s">
        <v>334</v>
      </c>
      <c r="D394" s="41">
        <f>H394+G394+F394+E394</f>
        <v>0</v>
      </c>
      <c r="E394" s="21"/>
      <c r="F394" s="21"/>
      <c r="G394" s="150"/>
      <c r="H394" s="173"/>
    </row>
    <row r="395" spans="1:8" ht="18" customHeight="1">
      <c r="A395" s="289">
        <v>5121</v>
      </c>
      <c r="B395" s="290" t="s">
        <v>256</v>
      </c>
      <c r="C395" s="291"/>
      <c r="D395" s="292">
        <f>D393+D394</f>
        <v>0</v>
      </c>
      <c r="E395" s="293">
        <f>E393+E394</f>
        <v>0</v>
      </c>
      <c r="F395" s="293">
        <f>F393+F394</f>
        <v>0</v>
      </c>
      <c r="G395" s="293">
        <f>G393+G394</f>
        <v>0</v>
      </c>
      <c r="H395" s="293">
        <f>H393+H394</f>
        <v>0</v>
      </c>
    </row>
    <row r="396" spans="1:8" ht="12">
      <c r="A396" s="17"/>
      <c r="B396" s="280">
        <v>512210</v>
      </c>
      <c r="C396" s="279" t="s">
        <v>276</v>
      </c>
      <c r="D396" s="41">
        <f>E396+F396+G396+H396</f>
        <v>0</v>
      </c>
      <c r="E396" s="21"/>
      <c r="F396" s="21"/>
      <c r="G396" s="150"/>
      <c r="H396" s="21"/>
    </row>
    <row r="397" spans="1:8" ht="12">
      <c r="A397" s="15"/>
      <c r="B397" s="3">
        <v>512211</v>
      </c>
      <c r="C397" s="23" t="s">
        <v>109</v>
      </c>
      <c r="D397" s="41">
        <f>E397+F397+G397+H397</f>
        <v>0</v>
      </c>
      <c r="E397" s="40"/>
      <c r="F397" s="40"/>
      <c r="G397" s="40"/>
      <c r="H397" s="44"/>
    </row>
    <row r="398" spans="1:8" ht="12">
      <c r="A398" s="15"/>
      <c r="B398" s="3">
        <v>512212</v>
      </c>
      <c r="C398" s="23" t="s">
        <v>260</v>
      </c>
      <c r="D398" s="41">
        <f aca="true" t="shared" si="16" ref="D398:D404">E398+F398+G398+H398</f>
        <v>0</v>
      </c>
      <c r="E398" s="19"/>
      <c r="F398" s="19"/>
      <c r="G398" s="40"/>
      <c r="H398" s="44"/>
    </row>
    <row r="399" spans="1:8" ht="12">
      <c r="A399" s="15"/>
      <c r="B399" s="3">
        <v>512221</v>
      </c>
      <c r="C399" s="23" t="s">
        <v>110</v>
      </c>
      <c r="D399" s="20">
        <f t="shared" si="16"/>
        <v>3170000</v>
      </c>
      <c r="E399" s="19"/>
      <c r="F399" s="19"/>
      <c r="G399" s="40">
        <v>130000</v>
      </c>
      <c r="H399" s="44">
        <v>3040000</v>
      </c>
    </row>
    <row r="400" spans="1:8" ht="12">
      <c r="A400" s="15"/>
      <c r="B400" s="3">
        <v>512222</v>
      </c>
      <c r="C400" s="23" t="s">
        <v>149</v>
      </c>
      <c r="D400" s="20">
        <f t="shared" si="16"/>
        <v>0</v>
      </c>
      <c r="E400" s="19"/>
      <c r="F400" s="19"/>
      <c r="G400" s="40"/>
      <c r="H400" s="44"/>
    </row>
    <row r="401" spans="1:8" ht="12">
      <c r="A401" s="15"/>
      <c r="B401" s="3">
        <v>512231</v>
      </c>
      <c r="C401" s="23" t="s">
        <v>335</v>
      </c>
      <c r="D401" s="20">
        <f t="shared" si="16"/>
        <v>0</v>
      </c>
      <c r="E401" s="19"/>
      <c r="F401" s="19"/>
      <c r="G401" s="19"/>
      <c r="H401" s="44"/>
    </row>
    <row r="402" spans="1:8" ht="12">
      <c r="A402" s="15"/>
      <c r="B402" s="3">
        <v>512241</v>
      </c>
      <c r="C402" s="23" t="s">
        <v>261</v>
      </c>
      <c r="D402" s="20">
        <f t="shared" si="16"/>
        <v>20000</v>
      </c>
      <c r="E402" s="19"/>
      <c r="F402" s="19"/>
      <c r="G402" s="19"/>
      <c r="H402" s="44">
        <v>20000</v>
      </c>
    </row>
    <row r="403" spans="1:8" ht="12">
      <c r="A403" s="15"/>
      <c r="B403" s="3">
        <v>512242</v>
      </c>
      <c r="C403" s="16" t="s">
        <v>277</v>
      </c>
      <c r="D403" s="20">
        <f t="shared" si="16"/>
        <v>0</v>
      </c>
      <c r="E403" s="19"/>
      <c r="F403" s="19"/>
      <c r="G403" s="19"/>
      <c r="H403" s="14"/>
    </row>
    <row r="404" spans="1:8" ht="12">
      <c r="A404" s="82"/>
      <c r="B404" s="3">
        <v>512251</v>
      </c>
      <c r="C404" s="23" t="s">
        <v>150</v>
      </c>
      <c r="D404" s="20">
        <f t="shared" si="16"/>
        <v>10000</v>
      </c>
      <c r="E404" s="19"/>
      <c r="F404" s="19"/>
      <c r="G404" s="19"/>
      <c r="H404" s="14">
        <v>10000</v>
      </c>
    </row>
    <row r="405" spans="1:8" ht="18.75" customHeight="1" thickBot="1">
      <c r="A405" s="287">
        <v>5122</v>
      </c>
      <c r="B405" s="490" t="s">
        <v>151</v>
      </c>
      <c r="C405" s="490"/>
      <c r="D405" s="288">
        <f>D404+D403+D402+D401+D400+D399+D398+D397+D396</f>
        <v>3200000</v>
      </c>
      <c r="E405" s="288">
        <f>E404+E403+E402+E401+E400+E399+E398+E397+E396</f>
        <v>0</v>
      </c>
      <c r="F405" s="288">
        <f>F404+F403+F402+F401+F400+F399+F398+F397+F396</f>
        <v>0</v>
      </c>
      <c r="G405" s="288">
        <f>G404+G403+G402+G401+G400+G399+G398+G397+G396</f>
        <v>130000</v>
      </c>
      <c r="H405" s="288">
        <f>H404+H403+H402+H401+H400+H399+H398+H397+H396</f>
        <v>3070000</v>
      </c>
    </row>
    <row r="406" spans="1:8" ht="42.75" thickBot="1">
      <c r="A406" s="460" t="s">
        <v>39</v>
      </c>
      <c r="B406" s="460"/>
      <c r="C406" s="12" t="s">
        <v>1</v>
      </c>
      <c r="D406" s="58" t="s">
        <v>343</v>
      </c>
      <c r="E406" s="1" t="s">
        <v>2</v>
      </c>
      <c r="F406" s="1" t="s">
        <v>3</v>
      </c>
      <c r="G406" s="1" t="s">
        <v>222</v>
      </c>
      <c r="H406" s="1" t="s">
        <v>5</v>
      </c>
    </row>
    <row r="407" spans="1:8" ht="12" thickBot="1">
      <c r="A407" s="443">
        <v>0</v>
      </c>
      <c r="B407" s="443"/>
      <c r="C407" s="187">
        <v>0</v>
      </c>
      <c r="D407" s="192" t="s">
        <v>6</v>
      </c>
      <c r="E407" s="190">
        <v>3</v>
      </c>
      <c r="F407" s="188">
        <v>4</v>
      </c>
      <c r="G407" s="96">
        <v>5</v>
      </c>
      <c r="H407" s="96">
        <v>6</v>
      </c>
    </row>
    <row r="408" spans="1:8" ht="12">
      <c r="A408" s="184"/>
      <c r="B408" s="185">
        <v>512510</v>
      </c>
      <c r="C408" s="295" t="s">
        <v>255</v>
      </c>
      <c r="D408" s="191">
        <f>E408+F408+G408+H408</f>
        <v>0</v>
      </c>
      <c r="E408" s="189"/>
      <c r="F408" s="147"/>
      <c r="G408" s="148"/>
      <c r="H408" s="186"/>
    </row>
    <row r="409" spans="1:8" ht="12">
      <c r="A409" s="15"/>
      <c r="B409" s="3">
        <v>512511</v>
      </c>
      <c r="C409" s="23" t="s">
        <v>152</v>
      </c>
      <c r="D409" s="149">
        <f>E409+F409+G409+H409</f>
        <v>32410000</v>
      </c>
      <c r="E409" s="41"/>
      <c r="F409" s="40"/>
      <c r="G409" s="44">
        <v>27240000</v>
      </c>
      <c r="H409" s="44">
        <v>5170000</v>
      </c>
    </row>
    <row r="410" spans="1:8" ht="12">
      <c r="A410" s="15"/>
      <c r="B410" s="3">
        <v>512521</v>
      </c>
      <c r="C410" s="23" t="s">
        <v>153</v>
      </c>
      <c r="D410" s="41">
        <f>E410+F410+G410+H410</f>
        <v>0</v>
      </c>
      <c r="E410" s="40"/>
      <c r="F410" s="40"/>
      <c r="G410" s="40"/>
      <c r="H410" s="44"/>
    </row>
    <row r="411" spans="1:8" ht="12">
      <c r="A411" s="15"/>
      <c r="B411" s="3">
        <v>512531</v>
      </c>
      <c r="C411" s="23" t="s">
        <v>154</v>
      </c>
      <c r="D411" s="41">
        <f>E411+F411+G411+H411</f>
        <v>0</v>
      </c>
      <c r="E411" s="40"/>
      <c r="F411" s="40"/>
      <c r="G411" s="44"/>
      <c r="H411" s="44"/>
    </row>
    <row r="412" spans="1:8" ht="19.5" customHeight="1">
      <c r="A412" s="287">
        <v>5125</v>
      </c>
      <c r="B412" s="490" t="s">
        <v>155</v>
      </c>
      <c r="C412" s="490"/>
      <c r="D412" s="294">
        <f>D409+D410+D411+D408</f>
        <v>32410000</v>
      </c>
      <c r="E412" s="294">
        <f>E411+E410+E409+E408</f>
        <v>0</v>
      </c>
      <c r="F412" s="294">
        <f>F411+F410+F409+F408</f>
        <v>0</v>
      </c>
      <c r="G412" s="294">
        <f>G411+G410+G409+G408</f>
        <v>27240000</v>
      </c>
      <c r="H412" s="294">
        <f>H409+H410+H411+H408</f>
        <v>5170000</v>
      </c>
    </row>
    <row r="413" spans="1:9" s="179" customFormat="1" ht="19.5" customHeight="1">
      <c r="A413" s="324">
        <v>512</v>
      </c>
      <c r="B413" s="491" t="s">
        <v>156</v>
      </c>
      <c r="C413" s="491"/>
      <c r="D413" s="302">
        <f>D412+D405+D395</f>
        <v>35610000</v>
      </c>
      <c r="E413" s="302">
        <f>E412+E405+E395</f>
        <v>0</v>
      </c>
      <c r="F413" s="302">
        <f>F412+F405+F395</f>
        <v>0</v>
      </c>
      <c r="G413" s="302">
        <f>G412+G405+G395</f>
        <v>27370000</v>
      </c>
      <c r="H413" s="302">
        <f>H405+H412+H395</f>
        <v>8240000</v>
      </c>
      <c r="I413" s="179" t="s">
        <v>336</v>
      </c>
    </row>
    <row r="414" spans="1:8" s="179" customFormat="1" ht="17.25" customHeight="1" thickBot="1">
      <c r="A414" s="227">
        <v>5100</v>
      </c>
      <c r="B414" s="459" t="s">
        <v>157</v>
      </c>
      <c r="C414" s="459"/>
      <c r="D414" s="258">
        <f>D413+D392+D389</f>
        <v>41304950.05</v>
      </c>
      <c r="E414" s="258">
        <f>E413+E392+E389</f>
        <v>0</v>
      </c>
      <c r="F414" s="258">
        <f>F413+F392+F389</f>
        <v>0</v>
      </c>
      <c r="G414" s="258">
        <f>G413+G392+G389</f>
        <v>27370000</v>
      </c>
      <c r="H414" s="258">
        <f>H413+H392+H389</f>
        <v>13934950.05</v>
      </c>
    </row>
    <row r="415" spans="1:8" s="179" customFormat="1" ht="18" customHeight="1">
      <c r="A415" s="308">
        <v>5</v>
      </c>
      <c r="B415" s="496" t="s">
        <v>158</v>
      </c>
      <c r="C415" s="496"/>
      <c r="D415" s="309">
        <f>D414</f>
        <v>41304950.05</v>
      </c>
      <c r="E415" s="309">
        <f>E414</f>
        <v>0</v>
      </c>
      <c r="F415" s="309">
        <f>F414</f>
        <v>0</v>
      </c>
      <c r="G415" s="309">
        <f>G414</f>
        <v>27370000</v>
      </c>
      <c r="H415" s="309">
        <f>H414</f>
        <v>13934950.05</v>
      </c>
    </row>
    <row r="416" spans="1:8" s="179" customFormat="1" ht="12">
      <c r="A416" s="310"/>
      <c r="B416" s="170"/>
      <c r="C416" s="170" t="s">
        <v>254</v>
      </c>
      <c r="D416" s="311">
        <f>E416+F416+G416+H416</f>
        <v>6565101</v>
      </c>
      <c r="E416" s="312">
        <v>6565101</v>
      </c>
      <c r="F416" s="313"/>
      <c r="G416" s="313"/>
      <c r="H416" s="314"/>
    </row>
    <row r="417" spans="1:8" s="179" customFormat="1" ht="12.75" thickBot="1">
      <c r="A417" s="303"/>
      <c r="B417" s="304"/>
      <c r="C417" s="304"/>
      <c r="D417" s="305"/>
      <c r="E417" s="43"/>
      <c r="F417" s="306"/>
      <c r="G417" s="306"/>
      <c r="H417" s="307"/>
    </row>
    <row r="418" spans="1:8" s="179" customFormat="1" ht="17.25" customHeight="1" thickBot="1" thickTop="1">
      <c r="A418" s="182" t="s">
        <v>159</v>
      </c>
      <c r="B418" s="497" t="s">
        <v>162</v>
      </c>
      <c r="C418" s="497"/>
      <c r="D418" s="183">
        <f>E418+F418+G418+H418</f>
        <v>1472501226</v>
      </c>
      <c r="E418" s="183">
        <f>E387+E415+E416</f>
        <v>1231036149</v>
      </c>
      <c r="F418" s="183">
        <f>F415+F387+F416</f>
        <v>164147000</v>
      </c>
      <c r="G418" s="183">
        <f>G415+G387+G416</f>
        <v>29635223.55</v>
      </c>
      <c r="H418" s="183">
        <f>H415+H387+H416</f>
        <v>47682853.45</v>
      </c>
    </row>
    <row r="419" spans="1:8" ht="12" thickTop="1">
      <c r="A419" s="153"/>
      <c r="B419" s="154"/>
      <c r="C419" s="154"/>
      <c r="D419" s="155"/>
      <c r="E419" s="155"/>
      <c r="F419" s="155"/>
      <c r="G419" s="155"/>
      <c r="H419" s="155"/>
    </row>
    <row r="420" spans="1:8" ht="11.25">
      <c r="A420" s="156"/>
      <c r="B420" s="157"/>
      <c r="C420" s="157"/>
      <c r="D420" s="158"/>
      <c r="E420" s="158"/>
      <c r="F420" s="158"/>
      <c r="G420" s="158"/>
      <c r="H420" s="158"/>
    </row>
    <row r="421" spans="1:8" ht="12">
      <c r="A421" s="159"/>
      <c r="B421" s="160"/>
      <c r="C421" s="157"/>
      <c r="D421" s="158"/>
      <c r="E421" s="158"/>
      <c r="F421" s="158"/>
      <c r="G421" s="158"/>
      <c r="H421" s="158"/>
    </row>
    <row r="422" spans="1:8" ht="12">
      <c r="A422" s="159"/>
      <c r="B422" s="160"/>
      <c r="C422" s="157" t="s">
        <v>336</v>
      </c>
      <c r="D422" s="158"/>
      <c r="E422" s="158"/>
      <c r="F422" s="158"/>
      <c r="G422" s="158"/>
      <c r="H422" s="158"/>
    </row>
    <row r="423" spans="1:8" ht="11.25">
      <c r="A423" s="90"/>
      <c r="B423" s="91"/>
      <c r="C423" s="91"/>
      <c r="D423" s="104"/>
      <c r="E423" s="94"/>
      <c r="F423" s="94"/>
      <c r="G423" s="94"/>
      <c r="H423" s="94"/>
    </row>
    <row r="424" spans="1:8" ht="12.75">
      <c r="A424" s="144" t="s">
        <v>293</v>
      </c>
      <c r="B424" s="92"/>
      <c r="C424" s="142"/>
      <c r="D424" s="143"/>
      <c r="E424" s="143"/>
      <c r="F424" s="143" t="s">
        <v>242</v>
      </c>
      <c r="G424" s="143" t="s">
        <v>243</v>
      </c>
      <c r="H424" s="143" t="s">
        <v>244</v>
      </c>
    </row>
    <row r="425" spans="1:8" ht="12">
      <c r="A425" s="144" t="s">
        <v>294</v>
      </c>
      <c r="B425" s="92"/>
      <c r="C425" s="152"/>
      <c r="D425" s="92"/>
      <c r="E425" s="92"/>
      <c r="F425" s="92" t="s">
        <v>245</v>
      </c>
      <c r="G425" s="92" t="s">
        <v>246</v>
      </c>
      <c r="H425" s="92" t="s">
        <v>247</v>
      </c>
    </row>
    <row r="426" spans="1:8" ht="12">
      <c r="A426" s="144"/>
      <c r="B426" s="498"/>
      <c r="C426" s="498"/>
      <c r="D426" s="499"/>
      <c r="E426" s="499"/>
      <c r="F426" s="500"/>
      <c r="G426" s="500"/>
      <c r="H426" s="500"/>
    </row>
    <row r="427" spans="1:8" ht="12">
      <c r="A427" s="93"/>
      <c r="B427" s="498"/>
      <c r="C427" s="498"/>
      <c r="D427" s="501"/>
      <c r="E427" s="501"/>
      <c r="F427" s="502"/>
      <c r="G427" s="502"/>
      <c r="H427" s="502"/>
    </row>
    <row r="431" ht="11.25">
      <c r="F431" s="48"/>
    </row>
    <row r="432" ht="11.25">
      <c r="F432" s="102"/>
    </row>
    <row r="433" ht="11.25">
      <c r="F433" s="48"/>
    </row>
  </sheetData>
  <sheetProtection/>
  <mergeCells count="125">
    <mergeCell ref="B389:C389"/>
    <mergeCell ref="B84:C84"/>
    <mergeCell ref="B116:C116"/>
    <mergeCell ref="B117:C117"/>
    <mergeCell ref="B120:C120"/>
    <mergeCell ref="B122:C122"/>
    <mergeCell ref="B124:C124"/>
    <mergeCell ref="B374:C374"/>
    <mergeCell ref="B377:C377"/>
    <mergeCell ref="B378:C378"/>
    <mergeCell ref="B63:C63"/>
    <mergeCell ref="B66:C66"/>
    <mergeCell ref="B68:C68"/>
    <mergeCell ref="B72:C72"/>
    <mergeCell ref="B76:C76"/>
    <mergeCell ref="B83:C83"/>
    <mergeCell ref="B415:C415"/>
    <mergeCell ref="B418:C418"/>
    <mergeCell ref="B426:C426"/>
    <mergeCell ref="D426:E426"/>
    <mergeCell ref="F426:H426"/>
    <mergeCell ref="B427:C427"/>
    <mergeCell ref="D427:E427"/>
    <mergeCell ref="F427:H427"/>
    <mergeCell ref="A406:B406"/>
    <mergeCell ref="A407:B407"/>
    <mergeCell ref="B412:C412"/>
    <mergeCell ref="B413:C413"/>
    <mergeCell ref="B414:C414"/>
    <mergeCell ref="B385:C385"/>
    <mergeCell ref="B386:C386"/>
    <mergeCell ref="B387:C387"/>
    <mergeCell ref="B391:C391"/>
    <mergeCell ref="B405:C405"/>
    <mergeCell ref="B381:C381"/>
    <mergeCell ref="B382:C382"/>
    <mergeCell ref="B384:C384"/>
    <mergeCell ref="B362:C362"/>
    <mergeCell ref="B363:C363"/>
    <mergeCell ref="B364:C364"/>
    <mergeCell ref="A368:B368"/>
    <mergeCell ref="A369:B369"/>
    <mergeCell ref="B370:C370"/>
    <mergeCell ref="B349:C349"/>
    <mergeCell ref="B355:C355"/>
    <mergeCell ref="B358:C358"/>
    <mergeCell ref="B359:C359"/>
    <mergeCell ref="B360:C360"/>
    <mergeCell ref="B354:C354"/>
    <mergeCell ref="B352:C352"/>
    <mergeCell ref="A335:B335"/>
    <mergeCell ref="A336:B336"/>
    <mergeCell ref="B340:C340"/>
    <mergeCell ref="B343:C343"/>
    <mergeCell ref="B347:C347"/>
    <mergeCell ref="B348:C348"/>
    <mergeCell ref="A309:B309"/>
    <mergeCell ref="B319:C319"/>
    <mergeCell ref="B320:C320"/>
    <mergeCell ref="B324:C324"/>
    <mergeCell ref="B326:C326"/>
    <mergeCell ref="B330:C330"/>
    <mergeCell ref="B275:C275"/>
    <mergeCell ref="B279:C279"/>
    <mergeCell ref="B280:C280"/>
    <mergeCell ref="B296:C296"/>
    <mergeCell ref="A308:B308"/>
    <mergeCell ref="B258:C258"/>
    <mergeCell ref="B261:C261"/>
    <mergeCell ref="B262:C262"/>
    <mergeCell ref="A271:B271"/>
    <mergeCell ref="A272:B272"/>
    <mergeCell ref="B273:C273"/>
    <mergeCell ref="A234:B234"/>
    <mergeCell ref="A235:B235"/>
    <mergeCell ref="B240:C240"/>
    <mergeCell ref="B247:C247"/>
    <mergeCell ref="B254:C254"/>
    <mergeCell ref="B256:C256"/>
    <mergeCell ref="B221:C221"/>
    <mergeCell ref="B223:C223"/>
    <mergeCell ref="B225:C225"/>
    <mergeCell ref="B226:C226"/>
    <mergeCell ref="B228:C228"/>
    <mergeCell ref="B232:C232"/>
    <mergeCell ref="B206:C206"/>
    <mergeCell ref="B211:C211"/>
    <mergeCell ref="B213:C213"/>
    <mergeCell ref="B214:C214"/>
    <mergeCell ref="B218:C218"/>
    <mergeCell ref="B183:C183"/>
    <mergeCell ref="B185:C185"/>
    <mergeCell ref="B190:C190"/>
    <mergeCell ref="A198:B198"/>
    <mergeCell ref="A199:B199"/>
    <mergeCell ref="B200:C200"/>
    <mergeCell ref="B167:C167"/>
    <mergeCell ref="B173:C173"/>
    <mergeCell ref="B177:C177"/>
    <mergeCell ref="B178:C178"/>
    <mergeCell ref="B180:C180"/>
    <mergeCell ref="B182:C182"/>
    <mergeCell ref="A112:B112"/>
    <mergeCell ref="A113:B113"/>
    <mergeCell ref="A130:B130"/>
    <mergeCell ref="A148:B148"/>
    <mergeCell ref="B163:C163"/>
    <mergeCell ref="B155:C155"/>
    <mergeCell ref="B125:C125"/>
    <mergeCell ref="D105:D107"/>
    <mergeCell ref="F105:F107"/>
    <mergeCell ref="A18:H18"/>
    <mergeCell ref="A37:H37"/>
    <mergeCell ref="A45:B45"/>
    <mergeCell ref="A46:B46"/>
    <mergeCell ref="A77:B77"/>
    <mergeCell ref="A78:B78"/>
    <mergeCell ref="B57:C57"/>
    <mergeCell ref="B49:C49"/>
    <mergeCell ref="B2:C2"/>
    <mergeCell ref="B3:C3"/>
    <mergeCell ref="B4:C4"/>
    <mergeCell ref="B5:C5"/>
    <mergeCell ref="A16:H16"/>
    <mergeCell ref="A17:H17"/>
  </mergeCells>
  <printOptions/>
  <pageMargins left="0.7" right="0.7" top="0.55" bottom="0.66" header="0.3" footer="0.3"/>
  <pageSetup fitToHeight="0" fitToWidth="1"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finDESTOP</cp:lastModifiedBy>
  <cp:lastPrinted>2023-01-10T07:04:34Z</cp:lastPrinted>
  <dcterms:created xsi:type="dcterms:W3CDTF">2016-07-07T05:28:00Z</dcterms:created>
  <dcterms:modified xsi:type="dcterms:W3CDTF">2023-01-26T13:04:19Z</dcterms:modified>
  <cp:category/>
  <cp:version/>
  <cp:contentType/>
  <cp:contentStatus/>
</cp:coreProperties>
</file>